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9687745B-4046-4739-AF4B-CD505A69CB9D}" xr6:coauthVersionLast="45" xr6:coauthVersionMax="45" xr10:uidLastSave="{00000000-0000-0000-0000-000000000000}"/>
  <bookViews>
    <workbookView xWindow="-120" yWindow="-120" windowWidth="29040" windowHeight="15840" xr2:uid="{E329CA03-D6E9-4410-8165-4092CA235DA6}"/>
  </bookViews>
  <sheets>
    <sheet name="Орджоник.1 А(20)" sheetId="1" r:id="rId1"/>
  </sheets>
  <definedNames>
    <definedName name="_xlnm.Print_Area" localSheetId="0">'Орджоник.1 А(20)'!$A$1:$W$137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1" i="1" l="1"/>
  <c r="T101" i="1"/>
  <c r="U95" i="1"/>
  <c r="W95" i="1" s="1"/>
  <c r="U89" i="1"/>
  <c r="W89" i="1" s="1"/>
  <c r="U86" i="1"/>
  <c r="U85" i="1"/>
  <c r="W85" i="1" s="1"/>
  <c r="U82" i="1"/>
  <c r="W82" i="1" s="1"/>
  <c r="U76" i="1"/>
  <c r="W76" i="1" s="1"/>
  <c r="U44" i="1"/>
  <c r="W44" i="1" s="1"/>
  <c r="AY41" i="1"/>
  <c r="AX41" i="1"/>
  <c r="AW41" i="1"/>
  <c r="AU41" i="1"/>
  <c r="AR41" i="1"/>
  <c r="Q39" i="1"/>
  <c r="Q38" i="1"/>
  <c r="Q37" i="1"/>
  <c r="Q36" i="1"/>
  <c r="Q35" i="1"/>
  <c r="O34" i="1"/>
  <c r="L34" i="1"/>
  <c r="Q34" i="1" s="1"/>
  <c r="J34" i="1"/>
  <c r="Q33" i="1"/>
  <c r="Q32" i="1"/>
  <c r="Q31" i="1"/>
  <c r="O30" i="1"/>
  <c r="U106" i="1" s="1"/>
  <c r="L30" i="1"/>
  <c r="Q30" i="1" s="1"/>
  <c r="Q29" i="1"/>
  <c r="Q28" i="1"/>
  <c r="Q27" i="1"/>
  <c r="L24" i="1"/>
  <c r="O23" i="1"/>
  <c r="L23" i="1"/>
  <c r="Q23" i="1" s="1"/>
  <c r="Q22" i="1"/>
  <c r="O21" i="1"/>
  <c r="O25" i="1" s="1"/>
  <c r="L21" i="1"/>
  <c r="J21" i="1"/>
  <c r="G9" i="1"/>
  <c r="W97" i="1" s="1"/>
  <c r="Q21" i="1" l="1"/>
  <c r="U112" i="1"/>
  <c r="U107" i="1"/>
  <c r="Q44" i="1"/>
  <c r="Q76" i="1"/>
  <c r="Q99" i="1"/>
  <c r="U99" i="1" s="1"/>
  <c r="W99" i="1" s="1"/>
  <c r="Q69" i="1"/>
  <c r="U69" i="1" s="1"/>
  <c r="W69" i="1" s="1"/>
  <c r="Q92" i="1"/>
  <c r="Q58" i="1"/>
  <c r="U58" i="1" s="1"/>
  <c r="W58" i="1" s="1"/>
  <c r="Q85" i="1"/>
  <c r="Q89" i="1"/>
  <c r="W92" i="1"/>
  <c r="Q97" i="1"/>
  <c r="Q49" i="1"/>
  <c r="U49" i="1" s="1"/>
  <c r="W49" i="1" s="1"/>
  <c r="W101" i="1" s="1"/>
  <c r="Q82" i="1"/>
  <c r="Q95" i="1"/>
  <c r="U101" i="1" l="1"/>
  <c r="U103" i="1" s="1"/>
  <c r="Q101" i="1"/>
</calcChain>
</file>

<file path=xl/sharedStrings.xml><?xml version="1.0" encoding="utf-8"?>
<sst xmlns="http://schemas.openxmlformats.org/spreadsheetml/2006/main" count="131" uniqueCount="122">
  <si>
    <t>МУЖРЭП №5</t>
  </si>
  <si>
    <t>Лицевой счет по начислению и расходованию денежных средств</t>
  </si>
  <si>
    <t>период</t>
  </si>
  <si>
    <t>по</t>
  </si>
  <si>
    <t>Орджоникидзе</t>
  </si>
  <si>
    <t>1А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</si>
  <si>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</si>
  <si>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</si>
  <si>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</si>
  <si>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</si>
  <si>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</si>
  <si>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</si>
  <si>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</si>
  <si>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металл</t>
  </si>
  <si>
    <t>Газ, х/в, ц/отопл., водоотведение, электоснабжение, водогрей.колонки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</si>
  <si>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</si>
  <si>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</si>
  <si>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</si>
  <si>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</si>
  <si>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</si>
  <si>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</si>
  <si>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хвс-144,7, э.э-826,8</t>
  </si>
  <si>
    <t>S подвала (м2)</t>
  </si>
  <si>
    <t>кол-во человек</t>
  </si>
  <si>
    <t>матер-л стен</t>
  </si>
  <si>
    <t xml:space="preserve">кирпич 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</si>
  <si>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</si>
  <si>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</si>
  <si>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</si>
  <si>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</si>
  <si>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</si>
  <si>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</si>
  <si>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</si>
  <si>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</si>
  <si>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</si>
  <si>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</si>
  <si>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</si>
  <si>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</si>
  <si>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</si>
  <si>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</si>
  <si>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Вывоз контейнеров</t>
  </si>
  <si>
    <t xml:space="preserve">  вознаграждение уполномоченному по дому</t>
  </si>
  <si>
    <t xml:space="preserve">  текущий ремонт</t>
  </si>
  <si>
    <t>текущ.рем. Тех.диагностирование газ.оборуд.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</si>
  <si>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</si>
  <si>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</si>
  <si>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</si>
  <si>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</si>
  <si>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</si>
  <si>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отопление и ГВС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</si>
  <si>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</si>
  <si>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</si>
  <si>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</si>
  <si>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</si>
  <si>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</si>
  <si>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</si>
  <si>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</si>
  <si>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Расходы по содержанию общего имущества МКД (Э.Э)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</si>
  <si>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</si>
  <si>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</si>
  <si>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</si>
  <si>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</si>
  <si>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</si>
  <si>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</si>
  <si>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</si>
  <si>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</si>
  <si>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Выписка Росреестра акт 127 от 01.06.2020</t>
  </si>
  <si>
    <t>Установка информац.табличек(акт июль,2020)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</si>
  <si>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</si>
  <si>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</si>
  <si>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 xml:space="preserve">Выезд на обследование гвс </t>
  </si>
  <si>
    <t xml:space="preserve">Выезд на обследование канализации  </t>
  </si>
  <si>
    <t>Обследование инженерных сетей хвс,гвс,отопления,водоотведенияя</t>
  </si>
  <si>
    <t>МУП ЖЭУ№7</t>
  </si>
  <si>
    <t>акт №73 от 29.02.20 кв.29</t>
  </si>
  <si>
    <t>3</t>
  </si>
  <si>
    <t>Техническое обслуживание инженерных сетей электроснабжения МКД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</si>
  <si>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</si>
  <si>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</si>
  <si>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</si>
  <si>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</si>
  <si>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</si>
  <si>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Ремонт и замена ламп накаливания</t>
  </si>
  <si>
    <t>Осмотр и тех. обслуживание электроустановок</t>
  </si>
  <si>
    <t>Установка обоудования(автоматы,выключ,щиты,крепления,розетки)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</si>
  <si>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</si>
  <si>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</si>
  <si>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</si>
  <si>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</si>
  <si>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Гидравлические испытания систем отопления и ТУ с помощью комрессора</t>
  </si>
  <si>
    <t>Промывка систем теплоснабжения</t>
  </si>
  <si>
    <t>Метрологическая поверка приборов т/э акт 201 от 01.09.20 (Теплосеть)</t>
  </si>
  <si>
    <t>5</t>
  </si>
  <si>
    <t>Поверка и прочистка дымоходов, вентканалов ИП Моисеенко</t>
  </si>
  <si>
    <t>акт№5 от 03.02.20</t>
  </si>
  <si>
    <t>акт№25 от т20.07.20</t>
  </si>
  <si>
    <t>акт №54 от 09.11.20</t>
  </si>
  <si>
    <t>6</t>
  </si>
  <si>
    <t>ТО внутридомовых и наружних газопроводов  по договору "Ставропольгоргаз"</t>
  </si>
  <si>
    <t>акт В749 от 26.10.2020</t>
  </si>
  <si>
    <t>7</t>
  </si>
  <si>
    <t>ТО узлов учета тепловой энергии "Теплосеть"</t>
  </si>
  <si>
    <t>акты:У-1023 от 24.02.20,У-1719 от 24.03.20,У-2370 от 24.04.2020,У-5900 от 26.10.2020,У-6595 от 25.11.20,У-7880 от 28.12.20</t>
  </si>
  <si>
    <t>Работы и услуги по санитарному содержанию общего имущества</t>
  </si>
  <si>
    <t>Санитарное содержание придомовой территоии</t>
  </si>
  <si>
    <t>Покос травы торец дома,перед домом, конт.площадка, акт от 15.05.2020</t>
  </si>
  <si>
    <t>Дератизация и дезинсекция  ООО "Микст"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</si>
  <si>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</si>
  <si>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</si>
  <si>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</si>
  <si>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</si>
  <si>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</si>
  <si>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хвс, 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</si>
  <si>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</si>
  <si>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</si>
  <si>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</si>
  <si>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</si>
  <si>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Монтажэлектронного оборудования для установки модема на ОДПУ тепла, акт от 22.12.20(смета)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</si>
  <si>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</si>
  <si>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01.01.2021г.</t>
    </r>
  </si>
  <si>
    <t xml:space="preserve">Экономист :                                          ________________________                                             И.В.Семенихина                                                                                                                                                                                                                                      </t>
  </si>
  <si>
    <t>Старший по дому                              _________________________                                         Н.Я.Кузнецов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</si>
</sst>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9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10"/>
      <name val="Arial"/>
      <family val="2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5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4" borderId="5" xfId="0" applyFont="1" applyFill="1" applyBorder="1" applyAlignment="1">
      <alignment horizontal="left" wrapText="1"/>
    </xf>
    <xf numFmtId="164" fontId="4" fillId="4" borderId="5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5" xfId="0" applyFont="1" applyFill="1" applyBorder="1" applyAlignment="1">
      <alignment horizontal="center" wrapText="1"/>
    </xf>
    <xf numFmtId="1" fontId="4" fillId="4" borderId="5" xfId="0" applyNumberFormat="1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wrapText="1"/>
    </xf>
    <xf numFmtId="0" fontId="4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 wrapText="1"/>
    </xf>
    <xf numFmtId="0" fontId="8" fillId="4" borderId="0" xfId="0" applyFont="1" applyFill="1" applyAlignment="1">
      <alignment horizontal="left" wrapText="1"/>
    </xf>
    <xf numFmtId="0" fontId="4" fillId="4" borderId="9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4" borderId="8" xfId="0" applyNumberFormat="1" applyFont="1" applyFill="1" applyBorder="1" applyAlignment="1">
      <alignment horizontal="center" wrapText="1"/>
    </xf>
    <xf numFmtId="2" fontId="8" fillId="4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1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2" borderId="16" xfId="0" applyFont="1" applyFill="1" applyBorder="1" applyAlignment="1">
      <alignment horizontal="left"/>
    </xf>
    <xf numFmtId="2" fontId="13" fillId="2" borderId="8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4" borderId="16" xfId="0" applyFont="1" applyFill="1" applyBorder="1" applyAlignment="1">
      <alignment horizontal="left"/>
    </xf>
    <xf numFmtId="2" fontId="12" fillId="4" borderId="8" xfId="0" applyNumberFormat="1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/>
    </xf>
    <xf numFmtId="2" fontId="15" fillId="4" borderId="8" xfId="0" applyNumberFormat="1" applyFont="1" applyFill="1" applyBorder="1" applyAlignment="1">
      <alignment horizontal="center"/>
    </xf>
    <xf numFmtId="2" fontId="15" fillId="4" borderId="22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/>
    </xf>
    <xf numFmtId="2" fontId="15" fillId="4" borderId="12" xfId="0" applyNumberFormat="1" applyFont="1" applyFill="1" applyBorder="1" applyAlignment="1">
      <alignment horizontal="center" wrapText="1"/>
    </xf>
    <xf numFmtId="2" fontId="15" fillId="4" borderId="6" xfId="0" applyNumberFormat="1" applyFont="1" applyFill="1" applyBorder="1" applyAlignment="1">
      <alignment horizontal="center" wrapText="1"/>
    </xf>
    <xf numFmtId="2" fontId="15" fillId="4" borderId="6" xfId="0" applyNumberFormat="1" applyFont="1" applyFill="1" applyBorder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6" fillId="0" borderId="0" xfId="0" applyFont="1"/>
    <xf numFmtId="0" fontId="13" fillId="4" borderId="23" xfId="0" applyFont="1" applyFill="1" applyBorder="1" applyAlignment="1">
      <alignment horizontal="left"/>
    </xf>
    <xf numFmtId="0" fontId="13" fillId="4" borderId="24" xfId="0" applyFont="1" applyFill="1" applyBorder="1" applyAlignment="1">
      <alignment horizontal="left"/>
    </xf>
    <xf numFmtId="0" fontId="13" fillId="4" borderId="25" xfId="0" applyFont="1" applyFill="1" applyBorder="1" applyAlignment="1">
      <alignment horizontal="left"/>
    </xf>
    <xf numFmtId="2" fontId="13" fillId="4" borderId="2" xfId="0" applyNumberFormat="1" applyFont="1" applyFill="1" applyBorder="1" applyAlignment="1">
      <alignment horizontal="center" wrapText="1"/>
    </xf>
    <xf numFmtId="2" fontId="13" fillId="4" borderId="4" xfId="0" applyNumberFormat="1" applyFont="1" applyFill="1" applyBorder="1" applyAlignment="1">
      <alignment horizontal="center" wrapText="1"/>
    </xf>
    <xf numFmtId="2" fontId="9" fillId="4" borderId="2" xfId="0" applyNumberFormat="1" applyFont="1" applyFill="1" applyBorder="1" applyAlignment="1">
      <alignment horizontal="center" wrapText="1"/>
    </xf>
    <xf numFmtId="2" fontId="9" fillId="4" borderId="3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center" wrapText="1"/>
    </xf>
    <xf numFmtId="2" fontId="9" fillId="4" borderId="2" xfId="0" applyNumberFormat="1" applyFont="1" applyFill="1" applyBorder="1" applyAlignment="1">
      <alignment horizontal="center"/>
    </xf>
    <xf numFmtId="2" fontId="9" fillId="4" borderId="4" xfId="0" applyNumberFormat="1" applyFont="1" applyFill="1" applyBorder="1" applyAlignment="1">
      <alignment horizontal="center"/>
    </xf>
    <xf numFmtId="2" fontId="9" fillId="4" borderId="22" xfId="0" applyNumberFormat="1" applyFont="1" applyFill="1" applyBorder="1" applyAlignment="1">
      <alignment horizontal="center"/>
    </xf>
    <xf numFmtId="2" fontId="9" fillId="4" borderId="10" xfId="0" applyNumberFormat="1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4" fontId="19" fillId="3" borderId="27" xfId="0" applyNumberFormat="1" applyFont="1" applyFill="1" applyBorder="1" applyAlignment="1">
      <alignment horizontal="center"/>
    </xf>
    <xf numFmtId="4" fontId="19" fillId="3" borderId="11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left"/>
    </xf>
    <xf numFmtId="0" fontId="15" fillId="4" borderId="8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left"/>
    </xf>
    <xf numFmtId="0" fontId="15" fillId="4" borderId="10" xfId="0" applyFont="1" applyFill="1" applyBorder="1" applyAlignment="1">
      <alignment horizontal="left"/>
    </xf>
    <xf numFmtId="2" fontId="20" fillId="4" borderId="8" xfId="0" applyNumberFormat="1" applyFont="1" applyFill="1" applyBorder="1" applyAlignment="1">
      <alignment horizontal="center" wrapText="1"/>
    </xf>
    <xf numFmtId="2" fontId="20" fillId="4" borderId="5" xfId="0" applyNumberFormat="1" applyFont="1" applyFill="1" applyBorder="1" applyAlignment="1">
      <alignment horizontal="center" wrapText="1"/>
    </xf>
    <xf numFmtId="2" fontId="20" fillId="4" borderId="5" xfId="0" applyNumberFormat="1" applyFont="1" applyFill="1" applyBorder="1" applyAlignment="1">
      <alignment horizontal="center"/>
    </xf>
    <xf numFmtId="2" fontId="20" fillId="4" borderId="8" xfId="0" applyNumberFormat="1" applyFont="1" applyFill="1" applyBorder="1" applyAlignment="1">
      <alignment horizontal="center"/>
    </xf>
    <xf numFmtId="2" fontId="20" fillId="4" borderId="22" xfId="0" applyNumberFormat="1" applyFont="1" applyFill="1" applyBorder="1" applyAlignment="1">
      <alignment horizontal="center"/>
    </xf>
    <xf numFmtId="2" fontId="20" fillId="4" borderId="10" xfId="0" applyNumberFormat="1" applyFont="1" applyFill="1" applyBorder="1" applyAlignment="1">
      <alignment horizontal="center"/>
    </xf>
    <xf numFmtId="2" fontId="20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2" fontId="15" fillId="4" borderId="8" xfId="0" applyNumberFormat="1" applyFont="1" applyFill="1" applyBorder="1" applyAlignment="1">
      <alignment horizontal="center" wrapText="1"/>
    </xf>
    <xf numFmtId="2" fontId="20" fillId="4" borderId="22" xfId="0" applyNumberFormat="1" applyFont="1" applyFill="1" applyBorder="1" applyAlignment="1">
      <alignment horizontal="center" wrapText="1"/>
    </xf>
    <xf numFmtId="2" fontId="20" fillId="4" borderId="10" xfId="0" applyNumberFormat="1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left"/>
    </xf>
    <xf numFmtId="0" fontId="22" fillId="4" borderId="22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2" fontId="22" fillId="4" borderId="8" xfId="0" applyNumberFormat="1" applyFont="1" applyFill="1" applyBorder="1" applyAlignment="1">
      <alignment horizontal="center"/>
    </xf>
    <xf numFmtId="2" fontId="22" fillId="4" borderId="5" xfId="0" applyNumberFormat="1" applyFont="1" applyFill="1" applyBorder="1" applyAlignment="1">
      <alignment horizontal="center"/>
    </xf>
    <xf numFmtId="2" fontId="13" fillId="4" borderId="8" xfId="0" applyNumberFormat="1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2" fontId="13" fillId="4" borderId="10" xfId="0" applyNumberFormat="1" applyFont="1" applyFill="1" applyBorder="1" applyAlignment="1">
      <alignment horizontal="center"/>
    </xf>
    <xf numFmtId="164" fontId="22" fillId="4" borderId="0" xfId="0" applyNumberFormat="1" applyFont="1" applyFill="1" applyAlignment="1">
      <alignment horizontal="center"/>
    </xf>
    <xf numFmtId="0" fontId="12" fillId="4" borderId="8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2" fontId="12" fillId="4" borderId="5" xfId="0" applyNumberFormat="1" applyFont="1" applyFill="1" applyBorder="1" applyAlignment="1">
      <alignment horizontal="center" wrapText="1"/>
    </xf>
    <xf numFmtId="2" fontId="12" fillId="4" borderId="5" xfId="0" applyNumberFormat="1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/>
    </xf>
    <xf numFmtId="4" fontId="12" fillId="4" borderId="0" xfId="0" applyNumberFormat="1" applyFont="1" applyFill="1" applyAlignment="1">
      <alignment horizontal="center"/>
    </xf>
    <xf numFmtId="0" fontId="12" fillId="4" borderId="12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2" fontId="12" fillId="4" borderId="12" xfId="0" applyNumberFormat="1" applyFont="1" applyFill="1" applyBorder="1" applyAlignment="1">
      <alignment horizontal="center" wrapText="1"/>
    </xf>
    <xf numFmtId="2" fontId="12" fillId="4" borderId="6" xfId="0" applyNumberFormat="1" applyFont="1" applyFill="1" applyBorder="1" applyAlignment="1">
      <alignment horizontal="center" wrapText="1"/>
    </xf>
    <xf numFmtId="2" fontId="12" fillId="4" borderId="6" xfId="0" applyNumberFormat="1" applyFont="1" applyFill="1" applyBorder="1" applyAlignment="1">
      <alignment horizontal="center"/>
    </xf>
    <xf numFmtId="2" fontId="13" fillId="4" borderId="12" xfId="0" applyNumberFormat="1" applyFont="1" applyFill="1" applyBorder="1" applyAlignment="1">
      <alignment horizontal="center"/>
    </xf>
    <xf numFmtId="2" fontId="13" fillId="4" borderId="9" xfId="0" applyNumberFormat="1" applyFont="1" applyFill="1" applyBorder="1" applyAlignment="1">
      <alignment horizontal="center"/>
    </xf>
    <xf numFmtId="2" fontId="13" fillId="4" borderId="13" xfId="0" applyNumberFormat="1" applyFont="1" applyFill="1" applyBorder="1" applyAlignment="1">
      <alignment horizontal="center"/>
    </xf>
    <xf numFmtId="0" fontId="23" fillId="7" borderId="28" xfId="1" applyFont="1" applyFill="1" applyBorder="1" applyAlignment="1">
      <alignment horizontal="center" vertical="center"/>
    </xf>
    <xf numFmtId="0" fontId="23" fillId="7" borderId="29" xfId="1" applyFont="1" applyFill="1" applyBorder="1" applyAlignment="1">
      <alignment horizontal="center" wrapText="1"/>
    </xf>
    <xf numFmtId="0" fontId="23" fillId="7" borderId="30" xfId="1" applyFont="1" applyFill="1" applyBorder="1" applyAlignment="1">
      <alignment horizontal="center" wrapText="1"/>
    </xf>
    <xf numFmtId="0" fontId="23" fillId="7" borderId="28" xfId="1" applyFont="1" applyFill="1" applyBorder="1" applyAlignment="1">
      <alignment horizontal="center" textRotation="90" wrapText="1"/>
    </xf>
    <xf numFmtId="0" fontId="24" fillId="4" borderId="2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left"/>
    </xf>
    <xf numFmtId="0" fontId="24" fillId="4" borderId="4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3" fillId="7" borderId="28" xfId="1" applyFont="1" applyFill="1" applyBorder="1" applyAlignment="1">
      <alignment horizontal="center" wrapText="1"/>
    </xf>
    <xf numFmtId="0" fontId="23" fillId="7" borderId="28" xfId="1" applyFont="1" applyFill="1" applyBorder="1" applyAlignment="1">
      <alignment horizontal="center" wrapText="1"/>
    </xf>
    <xf numFmtId="0" fontId="23" fillId="7" borderId="28" xfId="1" applyFont="1" applyFill="1" applyBorder="1" applyAlignment="1">
      <alignment horizontal="center" vertical="center"/>
    </xf>
    <xf numFmtId="0" fontId="23" fillId="7" borderId="30" xfId="1" applyFont="1" applyFill="1" applyBorder="1" applyAlignment="1">
      <alignment horizontal="center" wrapText="1"/>
    </xf>
    <xf numFmtId="0" fontId="23" fillId="7" borderId="30" xfId="1" applyFont="1" applyFill="1" applyBorder="1" applyAlignment="1">
      <alignment horizontal="center" textRotation="90" wrapText="1"/>
    </xf>
    <xf numFmtId="0" fontId="25" fillId="4" borderId="2" xfId="0" applyFont="1" applyFill="1" applyBorder="1"/>
    <xf numFmtId="0" fontId="25" fillId="4" borderId="3" xfId="0" applyFont="1" applyFill="1" applyBorder="1"/>
    <xf numFmtId="0" fontId="25" fillId="4" borderId="4" xfId="0" applyFont="1" applyFill="1" applyBorder="1"/>
    <xf numFmtId="0" fontId="25" fillId="4" borderId="3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" fontId="23" fillId="7" borderId="28" xfId="1" applyNumberFormat="1" applyFont="1" applyFill="1" applyBorder="1" applyAlignment="1">
      <alignment horizontal="left"/>
    </xf>
    <xf numFmtId="0" fontId="19" fillId="7" borderId="28" xfId="1" applyFont="1" applyFill="1" applyBorder="1" applyAlignment="1">
      <alignment horizontal="left" wrapText="1"/>
    </xf>
    <xf numFmtId="4" fontId="17" fillId="7" borderId="30" xfId="1" applyNumberFormat="1" applyFont="1" applyFill="1" applyBorder="1" applyAlignment="1">
      <alignment horizontal="center"/>
    </xf>
    <xf numFmtId="2" fontId="26" fillId="7" borderId="28" xfId="1" applyNumberFormat="1" applyFont="1" applyFill="1" applyBorder="1" applyAlignment="1">
      <alignment horizontal="center"/>
    </xf>
    <xf numFmtId="4" fontId="27" fillId="7" borderId="30" xfId="1" applyNumberFormat="1" applyFont="1" applyFill="1" applyBorder="1" applyAlignment="1">
      <alignment horizontal="center"/>
    </xf>
    <xf numFmtId="2" fontId="28" fillId="7" borderId="28" xfId="1" applyNumberFormat="1" applyFont="1" applyFill="1" applyBorder="1" applyAlignment="1">
      <alignment horizontal="center"/>
    </xf>
    <xf numFmtId="2" fontId="29" fillId="7" borderId="30" xfId="1" applyNumberFormat="1" applyFont="1" applyFill="1" applyBorder="1" applyAlignment="1">
      <alignment horizontal="center"/>
    </xf>
    <xf numFmtId="0" fontId="25" fillId="4" borderId="31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23" fillId="7" borderId="0" xfId="1" applyNumberFormat="1" applyFont="1" applyFill="1" applyAlignment="1">
      <alignment horizontal="left"/>
    </xf>
    <xf numFmtId="0" fontId="19" fillId="7" borderId="0" xfId="1" applyFont="1" applyFill="1" applyAlignment="1">
      <alignment horizontal="left" wrapText="1"/>
    </xf>
    <xf numFmtId="4" fontId="17" fillId="7" borderId="0" xfId="1" applyNumberFormat="1" applyFont="1" applyFill="1" applyAlignment="1">
      <alignment horizontal="center"/>
    </xf>
    <xf numFmtId="2" fontId="26" fillId="7" borderId="0" xfId="1" applyNumberFormat="1" applyFont="1" applyFill="1" applyAlignment="1">
      <alignment horizontal="center"/>
    </xf>
    <xf numFmtId="4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0" fontId="30" fillId="4" borderId="34" xfId="0" applyFont="1" applyFill="1" applyBorder="1" applyAlignment="1">
      <alignment horizontal="center" vertical="center"/>
    </xf>
    <xf numFmtId="0" fontId="30" fillId="4" borderId="24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vertical="center" wrapText="1"/>
    </xf>
    <xf numFmtId="4" fontId="30" fillId="4" borderId="26" xfId="0" applyNumberFormat="1" applyFont="1" applyFill="1" applyBorder="1" applyAlignment="1">
      <alignment horizontal="center" wrapText="1"/>
    </xf>
    <xf numFmtId="2" fontId="30" fillId="4" borderId="26" xfId="0" applyNumberFormat="1" applyFont="1" applyFill="1" applyBorder="1" applyAlignment="1">
      <alignment horizontal="center" wrapText="1"/>
    </xf>
    <xf numFmtId="2" fontId="30" fillId="4" borderId="35" xfId="0" applyNumberFormat="1" applyFont="1" applyFill="1" applyBorder="1" applyAlignment="1">
      <alignment horizontal="center"/>
    </xf>
    <xf numFmtId="2" fontId="30" fillId="4" borderId="36" xfId="0" applyNumberFormat="1" applyFont="1" applyFill="1" applyBorder="1" applyAlignment="1">
      <alignment horizontal="center"/>
    </xf>
    <xf numFmtId="2" fontId="30" fillId="4" borderId="26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left" vertical="center" wrapText="1"/>
    </xf>
    <xf numFmtId="0" fontId="30" fillId="4" borderId="24" xfId="0" applyFont="1" applyFill="1" applyBorder="1" applyAlignment="1">
      <alignment horizontal="left" vertical="center" wrapText="1"/>
    </xf>
    <xf numFmtId="0" fontId="30" fillId="4" borderId="37" xfId="0" applyFont="1" applyFill="1" applyBorder="1" applyAlignment="1">
      <alignment horizontal="left" vertical="center" wrapText="1"/>
    </xf>
    <xf numFmtId="4" fontId="30" fillId="4" borderId="23" xfId="0" applyNumberFormat="1" applyFont="1" applyFill="1" applyBorder="1" applyAlignment="1">
      <alignment horizontal="center" vertical="center" wrapText="1"/>
    </xf>
    <xf numFmtId="4" fontId="30" fillId="4" borderId="24" xfId="0" applyNumberFormat="1" applyFont="1" applyFill="1" applyBorder="1" applyAlignment="1">
      <alignment horizontal="center" vertical="center" wrapText="1"/>
    </xf>
    <xf numFmtId="4" fontId="30" fillId="4" borderId="37" xfId="0" applyNumberFormat="1" applyFont="1" applyFill="1" applyBorder="1" applyAlignment="1">
      <alignment horizontal="center" vertical="center" wrapText="1"/>
    </xf>
    <xf numFmtId="2" fontId="30" fillId="4" borderId="16" xfId="0" applyNumberFormat="1" applyFont="1" applyFill="1" applyBorder="1" applyAlignment="1">
      <alignment horizontal="center" wrapText="1"/>
    </xf>
    <xf numFmtId="2" fontId="30" fillId="4" borderId="23" xfId="0" applyNumberFormat="1" applyFont="1" applyFill="1" applyBorder="1" applyAlignment="1">
      <alignment horizontal="center"/>
    </xf>
    <xf numFmtId="2" fontId="30" fillId="4" borderId="37" xfId="0" applyNumberFormat="1" applyFont="1" applyFill="1" applyBorder="1" applyAlignment="1">
      <alignment horizontal="center"/>
    </xf>
    <xf numFmtId="0" fontId="32" fillId="4" borderId="16" xfId="0" applyFont="1" applyFill="1" applyBorder="1"/>
    <xf numFmtId="2" fontId="32" fillId="4" borderId="23" xfId="0" applyNumberFormat="1" applyFont="1" applyFill="1" applyBorder="1" applyAlignment="1">
      <alignment horizontal="center"/>
    </xf>
    <xf numFmtId="2" fontId="32" fillId="4" borderId="37" xfId="0" applyNumberFormat="1" applyFont="1" applyFill="1" applyBorder="1" applyAlignment="1">
      <alignment horizontal="center"/>
    </xf>
    <xf numFmtId="0" fontId="32" fillId="4" borderId="23" xfId="0" applyFont="1" applyFill="1" applyBorder="1" applyAlignment="1">
      <alignment horizontal="left"/>
    </xf>
    <xf numFmtId="0" fontId="32" fillId="4" borderId="24" xfId="0" applyFont="1" applyFill="1" applyBorder="1" applyAlignment="1">
      <alignment horizontal="left"/>
    </xf>
    <xf numFmtId="0" fontId="32" fillId="4" borderId="37" xfId="0" applyFont="1" applyFill="1" applyBorder="1" applyAlignment="1">
      <alignment horizontal="left"/>
    </xf>
    <xf numFmtId="4" fontId="30" fillId="4" borderId="23" xfId="0" applyNumberFormat="1" applyFont="1" applyFill="1" applyBorder="1" applyAlignment="1">
      <alignment horizontal="center" vertical="center" wrapText="1"/>
    </xf>
    <xf numFmtId="4" fontId="30" fillId="4" borderId="24" xfId="0" applyNumberFormat="1" applyFont="1" applyFill="1" applyBorder="1" applyAlignment="1">
      <alignment horizontal="center" vertical="center" wrapText="1"/>
    </xf>
    <xf numFmtId="4" fontId="30" fillId="4" borderId="37" xfId="0" applyNumberFormat="1" applyFont="1" applyFill="1" applyBorder="1" applyAlignment="1">
      <alignment horizontal="center" vertical="center" wrapText="1"/>
    </xf>
    <xf numFmtId="0" fontId="30" fillId="4" borderId="23" xfId="0" applyFont="1" applyFill="1" applyBorder="1" applyAlignment="1">
      <alignment vertical="center" wrapText="1"/>
    </xf>
    <xf numFmtId="0" fontId="30" fillId="4" borderId="24" xfId="0" applyFont="1" applyFill="1" applyBorder="1" applyAlignment="1">
      <alignment vertical="center" wrapText="1"/>
    </xf>
    <xf numFmtId="0" fontId="30" fillId="4" borderId="37" xfId="0" applyFont="1" applyFill="1" applyBorder="1" applyAlignment="1">
      <alignment vertical="center" wrapText="1"/>
    </xf>
    <xf numFmtId="2" fontId="30" fillId="4" borderId="24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left" wrapText="1"/>
    </xf>
    <xf numFmtId="0" fontId="30" fillId="4" borderId="24" xfId="0" applyFont="1" applyFill="1" applyBorder="1" applyAlignment="1">
      <alignment horizontal="left" wrapText="1"/>
    </xf>
    <xf numFmtId="0" fontId="30" fillId="4" borderId="37" xfId="0" applyFont="1" applyFill="1" applyBorder="1" applyAlignment="1">
      <alignment horizontal="left" wrapText="1"/>
    </xf>
    <xf numFmtId="2" fontId="30" fillId="4" borderId="23" xfId="0" applyNumberFormat="1" applyFont="1" applyFill="1" applyBorder="1" applyAlignment="1">
      <alignment horizontal="center" vertical="center"/>
    </xf>
    <xf numFmtId="2" fontId="30" fillId="4" borderId="24" xfId="0" applyNumberFormat="1" applyFont="1" applyFill="1" applyBorder="1" applyAlignment="1">
      <alignment horizontal="center" vertical="center"/>
    </xf>
    <xf numFmtId="2" fontId="30" fillId="4" borderId="37" xfId="0" applyNumberFormat="1" applyFont="1" applyFill="1" applyBorder="1" applyAlignment="1">
      <alignment horizontal="center" vertical="center"/>
    </xf>
    <xf numFmtId="2" fontId="30" fillId="4" borderId="23" xfId="0" applyNumberFormat="1" applyFont="1" applyFill="1" applyBorder="1" applyAlignment="1">
      <alignment horizontal="center"/>
    </xf>
    <xf numFmtId="2" fontId="30" fillId="4" borderId="37" xfId="0" applyNumberFormat="1" applyFont="1" applyFill="1" applyBorder="1" applyAlignment="1">
      <alignment horizontal="center"/>
    </xf>
    <xf numFmtId="0" fontId="32" fillId="4" borderId="23" xfId="0" applyFont="1" applyFill="1" applyBorder="1" applyAlignment="1">
      <alignment horizontal="left" wrapText="1"/>
    </xf>
    <xf numFmtId="0" fontId="32" fillId="4" borderId="24" xfId="0" applyFont="1" applyFill="1" applyBorder="1" applyAlignment="1">
      <alignment horizontal="left" wrapText="1"/>
    </xf>
    <xf numFmtId="0" fontId="32" fillId="4" borderId="37" xfId="0" applyFont="1" applyFill="1" applyBorder="1" applyAlignment="1">
      <alignment horizontal="left" wrapText="1"/>
    </xf>
    <xf numFmtId="0" fontId="33" fillId="4" borderId="16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left" vertical="center" wrapText="1"/>
    </xf>
    <xf numFmtId="0" fontId="32" fillId="4" borderId="24" xfId="0" applyFont="1" applyFill="1" applyBorder="1" applyAlignment="1">
      <alignment horizontal="left" vertical="center" wrapText="1"/>
    </xf>
    <xf numFmtId="0" fontId="32" fillId="4" borderId="37" xfId="0" applyFont="1" applyFill="1" applyBorder="1" applyAlignment="1">
      <alignment horizontal="left" vertical="center" wrapText="1"/>
    </xf>
    <xf numFmtId="2" fontId="34" fillId="4" borderId="23" xfId="0" applyNumberFormat="1" applyFont="1" applyFill="1" applyBorder="1" applyAlignment="1">
      <alignment horizontal="center" vertical="center"/>
    </xf>
    <xf numFmtId="2" fontId="34" fillId="4" borderId="24" xfId="0" applyNumberFormat="1" applyFont="1" applyFill="1" applyBorder="1" applyAlignment="1">
      <alignment horizontal="center" vertical="center"/>
    </xf>
    <xf numFmtId="2" fontId="34" fillId="4" borderId="37" xfId="0" applyNumberFormat="1" applyFont="1" applyFill="1" applyBorder="1" applyAlignment="1">
      <alignment horizontal="center" vertical="center"/>
    </xf>
    <xf numFmtId="2" fontId="34" fillId="4" borderId="16" xfId="0" applyNumberFormat="1" applyFont="1" applyFill="1" applyBorder="1" applyAlignment="1">
      <alignment horizontal="center"/>
    </xf>
    <xf numFmtId="2" fontId="34" fillId="4" borderId="23" xfId="0" applyNumberFormat="1" applyFont="1" applyFill="1" applyBorder="1" applyAlignment="1">
      <alignment horizontal="center"/>
    </xf>
    <xf numFmtId="2" fontId="34" fillId="4" borderId="37" xfId="0" applyNumberFormat="1" applyFont="1" applyFill="1" applyBorder="1" applyAlignment="1">
      <alignment horizontal="center"/>
    </xf>
    <xf numFmtId="49" fontId="35" fillId="4" borderId="16" xfId="0" applyNumberFormat="1" applyFont="1" applyFill="1" applyBorder="1" applyAlignment="1">
      <alignment horizontal="center"/>
    </xf>
    <xf numFmtId="2" fontId="32" fillId="4" borderId="16" xfId="0" applyNumberFormat="1" applyFont="1" applyFill="1" applyBorder="1" applyAlignment="1">
      <alignment horizontal="center"/>
    </xf>
    <xf numFmtId="2" fontId="32" fillId="4" borderId="16" xfId="0" applyNumberFormat="1" applyFont="1" applyFill="1" applyBorder="1" applyAlignment="1">
      <alignment horizontal="center"/>
    </xf>
    <xf numFmtId="0" fontId="32" fillId="4" borderId="23" xfId="0" applyFont="1" applyFill="1" applyBorder="1" applyAlignment="1">
      <alignment horizontal="center"/>
    </xf>
    <xf numFmtId="0" fontId="32" fillId="4" borderId="24" xfId="0" applyFont="1" applyFill="1" applyBorder="1" applyAlignment="1">
      <alignment horizontal="center"/>
    </xf>
    <xf numFmtId="0" fontId="32" fillId="4" borderId="37" xfId="0" applyFont="1" applyFill="1" applyBorder="1" applyAlignment="1">
      <alignment horizontal="center"/>
    </xf>
    <xf numFmtId="2" fontId="32" fillId="4" borderId="23" xfId="0" applyNumberFormat="1" applyFont="1" applyFill="1" applyBorder="1" applyAlignment="1">
      <alignment horizontal="center"/>
    </xf>
    <xf numFmtId="2" fontId="32" fillId="4" borderId="24" xfId="0" applyNumberFormat="1" applyFont="1" applyFill="1" applyBorder="1" applyAlignment="1">
      <alignment horizontal="center"/>
    </xf>
    <xf numFmtId="2" fontId="32" fillId="4" borderId="37" xfId="0" applyNumberFormat="1" applyFont="1" applyFill="1" applyBorder="1" applyAlignment="1">
      <alignment horizontal="center"/>
    </xf>
    <xf numFmtId="49" fontId="31" fillId="4" borderId="16" xfId="0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wrapText="1"/>
    </xf>
    <xf numFmtId="0" fontId="30" fillId="4" borderId="23" xfId="0" applyFont="1" applyFill="1" applyBorder="1" applyAlignment="1">
      <alignment horizontal="center"/>
    </xf>
    <xf numFmtId="0" fontId="30" fillId="4" borderId="24" xfId="0" applyFont="1" applyFill="1" applyBorder="1" applyAlignment="1">
      <alignment horizontal="center"/>
    </xf>
    <xf numFmtId="0" fontId="30" fillId="4" borderId="37" xfId="0" applyFont="1" applyFill="1" applyBorder="1" applyAlignment="1">
      <alignment horizontal="center"/>
    </xf>
    <xf numFmtId="2" fontId="23" fillId="4" borderId="23" xfId="0" applyNumberFormat="1" applyFont="1" applyFill="1" applyBorder="1" applyAlignment="1">
      <alignment horizontal="center"/>
    </xf>
    <xf numFmtId="2" fontId="23" fillId="4" borderId="37" xfId="0" applyNumberFormat="1" applyFont="1" applyFill="1" applyBorder="1" applyAlignment="1">
      <alignment horizontal="center"/>
    </xf>
    <xf numFmtId="2" fontId="32" fillId="4" borderId="24" xfId="0" applyNumberFormat="1" applyFont="1" applyFill="1" applyBorder="1" applyAlignment="1">
      <alignment horizontal="center"/>
    </xf>
    <xf numFmtId="0" fontId="32" fillId="4" borderId="23" xfId="0" applyFont="1" applyFill="1" applyBorder="1"/>
    <xf numFmtId="0" fontId="32" fillId="4" borderId="24" xfId="0" applyFont="1" applyFill="1" applyBorder="1"/>
    <xf numFmtId="0" fontId="32" fillId="4" borderId="37" xfId="0" applyFont="1" applyFill="1" applyBorder="1"/>
    <xf numFmtId="2" fontId="36" fillId="4" borderId="23" xfId="0" applyNumberFormat="1" applyFont="1" applyFill="1" applyBorder="1" applyAlignment="1">
      <alignment horizontal="center"/>
    </xf>
    <xf numFmtId="2" fontId="36" fillId="4" borderId="37" xfId="0" applyNumberFormat="1" applyFont="1" applyFill="1" applyBorder="1" applyAlignment="1">
      <alignment horizontal="center"/>
    </xf>
    <xf numFmtId="2" fontId="23" fillId="4" borderId="23" xfId="0" applyNumberFormat="1" applyFont="1" applyFill="1" applyBorder="1" applyAlignment="1">
      <alignment horizontal="center"/>
    </xf>
    <xf numFmtId="2" fontId="23" fillId="4" borderId="37" xfId="0" applyNumberFormat="1" applyFont="1" applyFill="1" applyBorder="1" applyAlignment="1">
      <alignment horizontal="center"/>
    </xf>
    <xf numFmtId="49" fontId="31" fillId="4" borderId="16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left"/>
    </xf>
    <xf numFmtId="0" fontId="30" fillId="4" borderId="24" xfId="0" applyFont="1" applyFill="1" applyBorder="1" applyAlignment="1">
      <alignment horizontal="left"/>
    </xf>
    <xf numFmtId="0" fontId="30" fillId="4" borderId="37" xfId="0" applyFont="1" applyFill="1" applyBorder="1" applyAlignment="1">
      <alignment horizontal="left"/>
    </xf>
    <xf numFmtId="49" fontId="32" fillId="4" borderId="23" xfId="0" applyNumberFormat="1" applyFont="1" applyFill="1" applyBorder="1" applyAlignment="1">
      <alignment wrapText="1"/>
    </xf>
    <xf numFmtId="49" fontId="32" fillId="4" borderId="24" xfId="0" applyNumberFormat="1" applyFont="1" applyFill="1" applyBorder="1" applyAlignment="1">
      <alignment wrapText="1"/>
    </xf>
    <xf numFmtId="49" fontId="32" fillId="4" borderId="37" xfId="0" applyNumberFormat="1" applyFont="1" applyFill="1" applyBorder="1" applyAlignment="1">
      <alignment wrapText="1"/>
    </xf>
    <xf numFmtId="2" fontId="36" fillId="4" borderId="23" xfId="0" applyNumberFormat="1" applyFont="1" applyFill="1" applyBorder="1" applyAlignment="1">
      <alignment horizontal="center"/>
    </xf>
    <xf numFmtId="2" fontId="36" fillId="4" borderId="37" xfId="0" applyNumberFormat="1" applyFont="1" applyFill="1" applyBorder="1" applyAlignment="1">
      <alignment horizontal="center"/>
    </xf>
    <xf numFmtId="0" fontId="37" fillId="4" borderId="23" xfId="0" applyFont="1" applyFill="1" applyBorder="1"/>
    <xf numFmtId="0" fontId="37" fillId="4" borderId="24" xfId="0" applyFont="1" applyFill="1" applyBorder="1"/>
    <xf numFmtId="0" fontId="37" fillId="4" borderId="37" xfId="0" applyFont="1" applyFill="1" applyBorder="1"/>
    <xf numFmtId="0" fontId="32" fillId="4" borderId="23" xfId="0" applyFont="1" applyFill="1" applyBorder="1" applyAlignment="1">
      <alignment horizontal="left"/>
    </xf>
    <xf numFmtId="0" fontId="32" fillId="4" borderId="24" xfId="0" applyFont="1" applyFill="1" applyBorder="1" applyAlignment="1">
      <alignment horizontal="left"/>
    </xf>
    <xf numFmtId="0" fontId="32" fillId="4" borderId="37" xfId="0" applyFont="1" applyFill="1" applyBorder="1" applyAlignment="1">
      <alignment horizontal="left"/>
    </xf>
    <xf numFmtId="2" fontId="30" fillId="4" borderId="16" xfId="0" applyNumberFormat="1" applyFont="1" applyFill="1" applyBorder="1" applyAlignment="1">
      <alignment horizontal="center" vertical="center" wrapText="1"/>
    </xf>
    <xf numFmtId="2" fontId="30" fillId="4" borderId="23" xfId="0" applyNumberFormat="1" applyFont="1" applyFill="1" applyBorder="1" applyAlignment="1">
      <alignment horizontal="center" vertical="center" wrapText="1"/>
    </xf>
    <xf numFmtId="2" fontId="30" fillId="4" borderId="24" xfId="0" applyNumberFormat="1" applyFont="1" applyFill="1" applyBorder="1" applyAlignment="1">
      <alignment horizontal="center" vertical="center" wrapText="1"/>
    </xf>
    <xf numFmtId="2" fontId="30" fillId="4" borderId="37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/>
    <xf numFmtId="4" fontId="30" fillId="4" borderId="16" xfId="0" applyNumberFormat="1" applyFont="1" applyFill="1" applyBorder="1" applyAlignment="1">
      <alignment horizontal="center"/>
    </xf>
    <xf numFmtId="4" fontId="32" fillId="4" borderId="23" xfId="0" applyNumberFormat="1" applyFont="1" applyFill="1" applyBorder="1" applyAlignment="1">
      <alignment horizontal="center"/>
    </xf>
    <xf numFmtId="4" fontId="32" fillId="4" borderId="24" xfId="0" applyNumberFormat="1" applyFont="1" applyFill="1" applyBorder="1" applyAlignment="1">
      <alignment horizontal="center"/>
    </xf>
    <xf numFmtId="4" fontId="32" fillId="4" borderId="37" xfId="0" applyNumberFormat="1" applyFont="1" applyFill="1" applyBorder="1" applyAlignment="1">
      <alignment horizontal="center"/>
    </xf>
    <xf numFmtId="4" fontId="32" fillId="4" borderId="23" xfId="0" applyNumberFormat="1" applyFont="1" applyFill="1" applyBorder="1" applyAlignment="1">
      <alignment horizontal="center"/>
    </xf>
    <xf numFmtId="4" fontId="32" fillId="4" borderId="24" xfId="0" applyNumberFormat="1" applyFont="1" applyFill="1" applyBorder="1" applyAlignment="1">
      <alignment horizontal="center"/>
    </xf>
    <xf numFmtId="4" fontId="32" fillId="4" borderId="37" xfId="0" applyNumberFormat="1" applyFont="1" applyFill="1" applyBorder="1" applyAlignment="1">
      <alignment horizontal="center"/>
    </xf>
    <xf numFmtId="0" fontId="30" fillId="4" borderId="23" xfId="0" applyFont="1" applyFill="1" applyBorder="1"/>
    <xf numFmtId="0" fontId="30" fillId="4" borderId="24" xfId="0" applyFont="1" applyFill="1" applyBorder="1"/>
    <xf numFmtId="0" fontId="30" fillId="4" borderId="37" xfId="0" applyFont="1" applyFill="1" applyBorder="1"/>
    <xf numFmtId="4" fontId="30" fillId="4" borderId="23" xfId="0" applyNumberFormat="1" applyFont="1" applyFill="1" applyBorder="1" applyAlignment="1">
      <alignment horizontal="center"/>
    </xf>
    <xf numFmtId="4" fontId="30" fillId="4" borderId="24" xfId="0" applyNumberFormat="1" applyFont="1" applyFill="1" applyBorder="1" applyAlignment="1">
      <alignment horizontal="center"/>
    </xf>
    <xf numFmtId="4" fontId="30" fillId="4" borderId="37" xfId="0" applyNumberFormat="1" applyFont="1" applyFill="1" applyBorder="1" applyAlignment="1">
      <alignment horizontal="center"/>
    </xf>
    <xf numFmtId="0" fontId="32" fillId="4" borderId="23" xfId="0" applyFont="1" applyFill="1" applyBorder="1" applyAlignment="1">
      <alignment vertical="top" wrapText="1"/>
    </xf>
    <xf numFmtId="0" fontId="32" fillId="4" borderId="24" xfId="0" applyFont="1" applyFill="1" applyBorder="1" applyAlignment="1">
      <alignment vertical="top" wrapText="1"/>
    </xf>
    <xf numFmtId="0" fontId="32" fillId="4" borderId="37" xfId="0" applyFont="1" applyFill="1" applyBorder="1" applyAlignment="1">
      <alignment vertical="top" wrapText="1"/>
    </xf>
    <xf numFmtId="2" fontId="23" fillId="4" borderId="23" xfId="0" applyNumberFormat="1" applyFont="1" applyFill="1" applyBorder="1" applyAlignment="1">
      <alignment horizontal="center" vertical="center"/>
    </xf>
    <xf numFmtId="2" fontId="23" fillId="4" borderId="37" xfId="0" applyNumberFormat="1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vertical="top" wrapText="1"/>
    </xf>
    <xf numFmtId="0" fontId="32" fillId="4" borderId="24" xfId="0" applyFont="1" applyFill="1" applyBorder="1" applyAlignment="1">
      <alignment vertical="top" wrapText="1"/>
    </xf>
    <xf numFmtId="2" fontId="23" fillId="4" borderId="23" xfId="0" applyNumberFormat="1" applyFont="1" applyFill="1" applyBorder="1" applyAlignment="1">
      <alignment horizontal="center" vertical="center"/>
    </xf>
    <xf numFmtId="2" fontId="23" fillId="4" borderId="37" xfId="0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0" fontId="30" fillId="4" borderId="23" xfId="0" applyFont="1" applyFill="1" applyBorder="1"/>
    <xf numFmtId="0" fontId="30" fillId="4" borderId="24" xfId="0" applyFont="1" applyFill="1" applyBorder="1"/>
    <xf numFmtId="0" fontId="35" fillId="4" borderId="16" xfId="0" applyFont="1" applyFill="1" applyBorder="1" applyAlignment="1">
      <alignment horizontal="center"/>
    </xf>
    <xf numFmtId="165" fontId="30" fillId="4" borderId="16" xfId="0" applyNumberFormat="1" applyFont="1" applyFill="1" applyBorder="1" applyAlignment="1">
      <alignment horizontal="center"/>
    </xf>
    <xf numFmtId="165" fontId="32" fillId="4" borderId="23" xfId="0" applyNumberFormat="1" applyFont="1" applyFill="1" applyBorder="1" applyAlignment="1">
      <alignment horizontal="center"/>
    </xf>
    <xf numFmtId="165" fontId="32" fillId="4" borderId="24" xfId="0" applyNumberFormat="1" applyFont="1" applyFill="1" applyBorder="1" applyAlignment="1">
      <alignment horizontal="center"/>
    </xf>
    <xf numFmtId="165" fontId="32" fillId="4" borderId="37" xfId="0" applyNumberFormat="1" applyFont="1" applyFill="1" applyBorder="1" applyAlignment="1">
      <alignment horizontal="center"/>
    </xf>
    <xf numFmtId="0" fontId="32" fillId="4" borderId="23" xfId="0" applyFont="1" applyFill="1" applyBorder="1" applyAlignment="1">
      <alignment horizontal="left" vertical="center" wrapText="1"/>
    </xf>
    <xf numFmtId="0" fontId="32" fillId="4" borderId="24" xfId="0" applyFont="1" applyFill="1" applyBorder="1" applyAlignment="1">
      <alignment horizontal="left" vertical="center" wrapText="1"/>
    </xf>
    <xf numFmtId="0" fontId="32" fillId="4" borderId="37" xfId="0" applyFont="1" applyFill="1" applyBorder="1" applyAlignment="1">
      <alignment horizontal="left" vertical="center" wrapText="1"/>
    </xf>
    <xf numFmtId="165" fontId="32" fillId="4" borderId="23" xfId="0" applyNumberFormat="1" applyFont="1" applyFill="1" applyBorder="1" applyAlignment="1">
      <alignment horizontal="center"/>
    </xf>
    <xf numFmtId="165" fontId="32" fillId="4" borderId="24" xfId="0" applyNumberFormat="1" applyFont="1" applyFill="1" applyBorder="1" applyAlignment="1">
      <alignment horizontal="center"/>
    </xf>
    <xf numFmtId="165" fontId="32" fillId="4" borderId="37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2" fontId="5" fillId="4" borderId="37" xfId="0" applyNumberFormat="1" applyFont="1" applyFill="1" applyBorder="1" applyAlignment="1">
      <alignment horizontal="center"/>
    </xf>
    <xf numFmtId="2" fontId="19" fillId="4" borderId="23" xfId="0" applyNumberFormat="1" applyFont="1" applyFill="1" applyBorder="1" applyAlignment="1">
      <alignment horizontal="center"/>
    </xf>
    <xf numFmtId="2" fontId="19" fillId="4" borderId="37" xfId="0" applyNumberFormat="1" applyFont="1" applyFill="1" applyBorder="1" applyAlignment="1">
      <alignment horizontal="center"/>
    </xf>
    <xf numFmtId="164" fontId="30" fillId="4" borderId="16" xfId="0" applyNumberFormat="1" applyFont="1" applyFill="1" applyBorder="1" applyAlignment="1">
      <alignment horizontal="center"/>
    </xf>
    <xf numFmtId="164" fontId="30" fillId="4" borderId="23" xfId="0" applyNumberFormat="1" applyFont="1" applyFill="1" applyBorder="1" applyAlignment="1">
      <alignment horizontal="center"/>
    </xf>
    <xf numFmtId="164" fontId="30" fillId="4" borderId="24" xfId="0" applyNumberFormat="1" applyFont="1" applyFill="1" applyBorder="1" applyAlignment="1">
      <alignment horizontal="center"/>
    </xf>
    <xf numFmtId="164" fontId="30" fillId="4" borderId="37" xfId="0" applyNumberFormat="1" applyFont="1" applyFill="1" applyBorder="1" applyAlignment="1">
      <alignment horizontal="center"/>
    </xf>
    <xf numFmtId="0" fontId="30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vertical="center"/>
    </xf>
    <xf numFmtId="2" fontId="19" fillId="4" borderId="16" xfId="0" applyNumberFormat="1" applyFont="1" applyFill="1" applyBorder="1" applyAlignment="1">
      <alignment horizontal="center" vertical="center"/>
    </xf>
    <xf numFmtId="2" fontId="19" fillId="4" borderId="16" xfId="0" applyNumberFormat="1" applyFont="1" applyFill="1" applyBorder="1" applyAlignment="1">
      <alignment horizontal="center"/>
    </xf>
    <xf numFmtId="0" fontId="30" fillId="4" borderId="38" xfId="0" applyFont="1" applyFill="1" applyBorder="1" applyAlignment="1">
      <alignment horizontal="center"/>
    </xf>
    <xf numFmtId="0" fontId="19" fillId="4" borderId="3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2" fontId="19" fillId="4" borderId="39" xfId="0" applyNumberFormat="1" applyFont="1" applyFill="1" applyBorder="1" applyAlignment="1">
      <alignment horizontal="center" vertical="center"/>
    </xf>
    <xf numFmtId="2" fontId="19" fillId="4" borderId="40" xfId="0" applyNumberFormat="1" applyFont="1" applyFill="1" applyBorder="1" applyAlignment="1">
      <alignment horizontal="center" vertical="center"/>
    </xf>
    <xf numFmtId="2" fontId="19" fillId="4" borderId="41" xfId="0" applyNumberFormat="1" applyFont="1" applyFill="1" applyBorder="1" applyAlignment="1">
      <alignment horizontal="center" vertical="center"/>
    </xf>
    <xf numFmtId="2" fontId="19" fillId="4" borderId="38" xfId="0" applyNumberFormat="1" applyFont="1" applyFill="1" applyBorder="1" applyAlignment="1">
      <alignment horizontal="center"/>
    </xf>
    <xf numFmtId="2" fontId="19" fillId="4" borderId="39" xfId="0" applyNumberFormat="1" applyFont="1" applyFill="1" applyBorder="1" applyAlignment="1">
      <alignment horizontal="center"/>
    </xf>
    <xf numFmtId="2" fontId="19" fillId="4" borderId="41" xfId="0" applyNumberFormat="1" applyFont="1" applyFill="1" applyBorder="1" applyAlignment="1">
      <alignment horizontal="center"/>
    </xf>
    <xf numFmtId="2" fontId="30" fillId="4" borderId="38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4" fontId="39" fillId="3" borderId="1" xfId="0" applyNumberFormat="1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/>
    </xf>
    <xf numFmtId="2" fontId="4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/>
    </xf>
    <xf numFmtId="0" fontId="38" fillId="4" borderId="0" xfId="0" applyFont="1" applyFill="1" applyAlignment="1">
      <alignment horizontal="center"/>
    </xf>
    <xf numFmtId="4" fontId="39" fillId="4" borderId="0" xfId="0" applyNumberFormat="1" applyFont="1" applyFill="1" applyAlignment="1">
      <alignment horizontal="center"/>
    </xf>
    <xf numFmtId="0" fontId="39" fillId="4" borderId="0" xfId="0" applyFont="1" applyFill="1" applyAlignment="1">
      <alignment horizontal="center"/>
    </xf>
    <xf numFmtId="2" fontId="40" fillId="4" borderId="0" xfId="0" applyNumberFormat="1" applyFont="1" applyFill="1" applyAlignment="1">
      <alignment horizontal="center"/>
    </xf>
    <xf numFmtId="2" fontId="19" fillId="4" borderId="42" xfId="0" applyNumberFormat="1" applyFont="1" applyFill="1" applyBorder="1" applyAlignment="1">
      <alignment horizontal="center"/>
    </xf>
    <xf numFmtId="2" fontId="30" fillId="4" borderId="0" xfId="0" applyNumberFormat="1" applyFont="1" applyFill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42" fillId="4" borderId="43" xfId="0" applyFont="1" applyFill="1" applyBorder="1" applyAlignment="1">
      <alignment horizontal="center" vertical="center"/>
    </xf>
    <xf numFmtId="0" fontId="42" fillId="4" borderId="44" xfId="0" applyFont="1" applyFill="1" applyBorder="1" applyAlignment="1">
      <alignment horizontal="center" vertical="center"/>
    </xf>
    <xf numFmtId="0" fontId="42" fillId="4" borderId="45" xfId="0" applyFont="1" applyFill="1" applyBorder="1" applyAlignment="1">
      <alignment horizontal="center" vertical="center"/>
    </xf>
    <xf numFmtId="2" fontId="43" fillId="4" borderId="0" xfId="0" applyNumberFormat="1" applyFont="1" applyFill="1" applyAlignment="1">
      <alignment horizontal="center"/>
    </xf>
    <xf numFmtId="0" fontId="35" fillId="3" borderId="43" xfId="0" applyFont="1" applyFill="1" applyBorder="1" applyAlignment="1">
      <alignment horizontal="left"/>
    </xf>
    <xf numFmtId="0" fontId="35" fillId="3" borderId="44" xfId="0" applyFont="1" applyFill="1" applyBorder="1" applyAlignment="1">
      <alignment horizontal="left"/>
    </xf>
    <xf numFmtId="0" fontId="35" fillId="3" borderId="45" xfId="0" applyFont="1" applyFill="1" applyBorder="1" applyAlignment="1">
      <alignment horizontal="left"/>
    </xf>
    <xf numFmtId="2" fontId="35" fillId="3" borderId="44" xfId="0" applyNumberFormat="1" applyFont="1" applyFill="1" applyBorder="1" applyAlignment="1">
      <alignment horizontal="center" wrapText="1"/>
    </xf>
    <xf numFmtId="4" fontId="44" fillId="3" borderId="43" xfId="0" applyNumberFormat="1" applyFont="1" applyFill="1" applyBorder="1" applyAlignment="1">
      <alignment horizontal="center"/>
    </xf>
    <xf numFmtId="4" fontId="44" fillId="3" borderId="45" xfId="0" applyNumberFormat="1" applyFont="1" applyFill="1" applyBorder="1" applyAlignment="1">
      <alignment horizontal="center"/>
    </xf>
    <xf numFmtId="0" fontId="45" fillId="3" borderId="43" xfId="0" applyFont="1" applyFill="1" applyBorder="1" applyAlignment="1">
      <alignment horizontal="left"/>
    </xf>
    <xf numFmtId="0" fontId="45" fillId="3" borderId="44" xfId="0" applyFont="1" applyFill="1" applyBorder="1" applyAlignment="1">
      <alignment horizontal="left"/>
    </xf>
    <xf numFmtId="0" fontId="45" fillId="3" borderId="45" xfId="0" applyFont="1" applyFill="1" applyBorder="1" applyAlignment="1">
      <alignment horizontal="left"/>
    </xf>
    <xf numFmtId="2" fontId="45" fillId="3" borderId="44" xfId="0" applyNumberFormat="1" applyFont="1" applyFill="1" applyBorder="1" applyAlignment="1">
      <alignment horizontal="center" wrapText="1"/>
    </xf>
    <xf numFmtId="2" fontId="46" fillId="4" borderId="0" xfId="0" applyNumberFormat="1" applyFont="1" applyFill="1" applyAlignment="1">
      <alignment horizontal="center"/>
    </xf>
    <xf numFmtId="0" fontId="45" fillId="3" borderId="46" xfId="0" applyFont="1" applyFill="1" applyBorder="1" applyAlignment="1">
      <alignment horizontal="left"/>
    </xf>
    <xf numFmtId="0" fontId="45" fillId="3" borderId="47" xfId="0" applyFont="1" applyFill="1" applyBorder="1" applyAlignment="1">
      <alignment horizontal="left"/>
    </xf>
    <xf numFmtId="0" fontId="45" fillId="3" borderId="48" xfId="0" applyFont="1" applyFill="1" applyBorder="1" applyAlignment="1">
      <alignment horizontal="left"/>
    </xf>
    <xf numFmtId="2" fontId="45" fillId="3" borderId="49" xfId="0" applyNumberFormat="1" applyFont="1" applyFill="1" applyBorder="1" applyAlignment="1">
      <alignment horizontal="center" wrapText="1"/>
    </xf>
    <xf numFmtId="4" fontId="47" fillId="3" borderId="50" xfId="0" applyNumberFormat="1" applyFont="1" applyFill="1" applyBorder="1" applyAlignment="1">
      <alignment horizontal="center"/>
    </xf>
    <xf numFmtId="0" fontId="47" fillId="3" borderId="51" xfId="0" applyFont="1" applyFill="1" applyBorder="1" applyAlignment="1">
      <alignment horizontal="center"/>
    </xf>
    <xf numFmtId="0" fontId="48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left"/>
    </xf>
    <xf numFmtId="0" fontId="23" fillId="4" borderId="24" xfId="0" applyFont="1" applyFill="1" applyBorder="1" applyAlignment="1">
      <alignment horizontal="left"/>
    </xf>
    <xf numFmtId="0" fontId="23" fillId="4" borderId="37" xfId="0" applyFont="1" applyFill="1" applyBorder="1" applyAlignment="1">
      <alignment horizontal="left"/>
    </xf>
    <xf numFmtId="2" fontId="23" fillId="4" borderId="16" xfId="0" applyNumberFormat="1" applyFont="1" applyFill="1" applyBorder="1" applyAlignment="1">
      <alignment horizontal="center" wrapText="1"/>
    </xf>
    <xf numFmtId="4" fontId="32" fillId="4" borderId="16" xfId="0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left"/>
    </xf>
    <xf numFmtId="164" fontId="32" fillId="4" borderId="16" xfId="0" applyNumberFormat="1" applyFont="1" applyFill="1" applyBorder="1" applyAlignment="1">
      <alignment horizontal="center"/>
    </xf>
    <xf numFmtId="0" fontId="45" fillId="3" borderId="52" xfId="0" applyFont="1" applyFill="1" applyBorder="1" applyAlignment="1">
      <alignment horizontal="left"/>
    </xf>
    <xf numFmtId="0" fontId="45" fillId="3" borderId="53" xfId="0" applyFont="1" applyFill="1" applyBorder="1" applyAlignment="1">
      <alignment horizontal="left"/>
    </xf>
    <xf numFmtId="0" fontId="45" fillId="3" borderId="54" xfId="0" applyFont="1" applyFill="1" applyBorder="1" applyAlignment="1">
      <alignment horizontal="left"/>
    </xf>
    <xf numFmtId="2" fontId="49" fillId="3" borderId="55" xfId="0" applyNumberFormat="1" applyFont="1" applyFill="1" applyBorder="1" applyAlignment="1">
      <alignment horizontal="center" wrapText="1"/>
    </xf>
    <xf numFmtId="4" fontId="44" fillId="3" borderId="56" xfId="0" applyNumberFormat="1" applyFont="1" applyFill="1" applyBorder="1" applyAlignment="1">
      <alignment horizontal="center"/>
    </xf>
    <xf numFmtId="4" fontId="44" fillId="3" borderId="57" xfId="0" applyNumberFormat="1" applyFont="1" applyFill="1" applyBorder="1" applyAlignment="1">
      <alignment horizontal="center"/>
    </xf>
    <xf numFmtId="0" fontId="45" fillId="3" borderId="50" xfId="0" applyFont="1" applyFill="1" applyBorder="1" applyAlignment="1">
      <alignment horizontal="left"/>
    </xf>
    <xf numFmtId="0" fontId="45" fillId="3" borderId="49" xfId="0" applyFont="1" applyFill="1" applyBorder="1" applyAlignment="1">
      <alignment horizontal="left"/>
    </xf>
    <xf numFmtId="0" fontId="45" fillId="3" borderId="51" xfId="0" applyFont="1" applyFill="1" applyBorder="1" applyAlignment="1">
      <alignment horizontal="left"/>
    </xf>
    <xf numFmtId="2" fontId="45" fillId="3" borderId="0" xfId="0" applyNumberFormat="1" applyFont="1" applyFill="1" applyAlignment="1">
      <alignment horizontal="center" wrapText="1"/>
    </xf>
    <xf numFmtId="4" fontId="44" fillId="3" borderId="58" xfId="0" applyNumberFormat="1" applyFont="1" applyFill="1" applyBorder="1" applyAlignment="1">
      <alignment horizontal="center"/>
    </xf>
    <xf numFmtId="4" fontId="44" fillId="3" borderId="59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23" fillId="4" borderId="0" xfId="0" applyFont="1" applyFill="1" applyAlignment="1">
      <alignment horizontal="left"/>
    </xf>
    <xf numFmtId="2" fontId="32" fillId="4" borderId="0" xfId="0" applyNumberFormat="1" applyFont="1" applyFill="1" applyAlignment="1">
      <alignment horizontal="center"/>
    </xf>
    <xf numFmtId="2" fontId="32" fillId="4" borderId="0" xfId="0" applyNumberFormat="1" applyFont="1" applyFill="1" applyAlignment="1">
      <alignment horizontal="center"/>
    </xf>
    <xf numFmtId="4" fontId="32" fillId="4" borderId="0" xfId="0" applyNumberFormat="1" applyFont="1" applyFill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Alignment="1">
      <alignment horizontal="center"/>
    </xf>
    <xf numFmtId="4" fontId="19" fillId="4" borderId="0" xfId="0" applyNumberFormat="1" applyFont="1" applyFill="1" applyAlignment="1">
      <alignment horizontal="center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35" fillId="4" borderId="0" xfId="0" applyFont="1" applyFill="1" applyAlignment="1">
      <alignment horizontal="center"/>
    </xf>
    <xf numFmtId="3" fontId="30" fillId="4" borderId="0" xfId="0" applyNumberFormat="1" applyFont="1" applyFill="1"/>
    <xf numFmtId="3" fontId="30" fillId="4" borderId="0" xfId="0" applyNumberFormat="1" applyFont="1" applyFill="1" applyAlignment="1">
      <alignment horizontal="center"/>
    </xf>
    <xf numFmtId="4" fontId="30" fillId="4" borderId="0" xfId="0" applyNumberFormat="1" applyFont="1" applyFill="1" applyAlignment="1">
      <alignment horizontal="center"/>
    </xf>
    <xf numFmtId="164" fontId="30" fillId="4" borderId="0" xfId="0" applyNumberFormat="1" applyFont="1" applyFill="1" applyAlignment="1">
      <alignment horizontal="center"/>
    </xf>
    <xf numFmtId="164" fontId="30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left"/>
    </xf>
    <xf numFmtId="2" fontId="30" fillId="4" borderId="0" xfId="0" applyNumberFormat="1" applyFont="1" applyFill="1" applyAlignment="1">
      <alignment horizontal="center"/>
    </xf>
    <xf numFmtId="2" fontId="23" fillId="4" borderId="0" xfId="0" applyNumberFormat="1" applyFont="1" applyFill="1" applyAlignment="1">
      <alignment horizontal="center"/>
    </xf>
    <xf numFmtId="2" fontId="23" fillId="4" borderId="0" xfId="0" applyNumberFormat="1" applyFont="1" applyFill="1" applyAlignment="1">
      <alignment horizontal="center"/>
    </xf>
    <xf numFmtId="164" fontId="23" fillId="4" borderId="0" xfId="0" applyNumberFormat="1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19" fillId="4" borderId="0" xfId="0" applyNumberFormat="1" applyFont="1" applyFill="1" applyAlignment="1">
      <alignment horizontal="center"/>
    </xf>
    <xf numFmtId="0" fontId="50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4" fontId="51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0" fontId="35" fillId="4" borderId="0" xfId="0" applyFont="1" applyFill="1" applyAlignment="1">
      <alignment horizontal="left"/>
    </xf>
    <xf numFmtId="4" fontId="44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8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4" fontId="23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2" fillId="4" borderId="0" xfId="0" applyFont="1" applyFill="1" applyAlignment="1">
      <alignment horizontal="center"/>
    </xf>
    <xf numFmtId="0" fontId="42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9A66C78B-D52D-4232-A9DC-D2E6452463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B31A-C175-4D13-A3B9-BD660F19238E}">
  <sheetPr>
    <tabColor theme="6"/>
  </sheetPr>
  <dimension ref="B2:AY137"/>
  <sheetViews>
    <sheetView tabSelected="1" topLeftCell="A95" workbookViewId="0">
      <selection activeCell="B104" sqref="B104:V104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58" customWidth="1"/>
    <col min="18" max="18" width="2.5703125" style="458" customWidth="1"/>
    <col min="19" max="19" width="9.140625" style="458"/>
    <col min="20" max="20" width="7.5703125" style="458" customWidth="1"/>
    <col min="21" max="22" width="9.140625" style="458"/>
    <col min="23" max="23" width="8.7109375" style="458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8"/>
      <c r="C7" s="3" t="s">
        <v>2</v>
      </c>
      <c r="D7" s="3"/>
      <c r="E7" s="3"/>
      <c r="F7" s="10">
        <v>43831</v>
      </c>
      <c r="G7" s="11"/>
      <c r="H7" s="10">
        <v>44196</v>
      </c>
      <c r="I7" s="11"/>
      <c r="J7" s="11"/>
      <c r="K7" s="11"/>
      <c r="L7" s="12" t="s">
        <v>3</v>
      </c>
      <c r="M7" s="13" t="s">
        <v>4</v>
      </c>
      <c r="N7" s="14"/>
      <c r="O7" s="14"/>
      <c r="P7" s="14"/>
      <c r="Q7" s="14"/>
      <c r="R7" s="14"/>
      <c r="S7" s="14"/>
      <c r="T7" s="15"/>
      <c r="U7" s="16" t="s">
        <v>5</v>
      </c>
      <c r="V7" s="9"/>
      <c r="W7" s="4"/>
    </row>
    <row r="8" spans="2:23" x14ac:dyDescent="0.25">
      <c r="B8" s="17"/>
      <c r="C8" s="1"/>
      <c r="D8" s="1"/>
      <c r="E8" s="2"/>
      <c r="F8" s="2"/>
      <c r="G8" s="2"/>
      <c r="H8" s="18"/>
      <c r="I8" s="18"/>
      <c r="J8" s="18"/>
      <c r="K8" s="18"/>
      <c r="L8" s="18"/>
      <c r="M8" s="18"/>
      <c r="N8" s="18"/>
      <c r="O8" s="18"/>
      <c r="P8" s="18"/>
      <c r="Q8" s="19"/>
      <c r="R8" s="19"/>
      <c r="S8" s="19"/>
      <c r="T8" s="9"/>
      <c r="U8" s="4"/>
      <c r="V8" s="4"/>
      <c r="W8" s="4"/>
    </row>
    <row r="9" spans="2:23" x14ac:dyDescent="0.25">
      <c r="B9" s="20" t="s">
        <v>6</v>
      </c>
      <c r="C9" s="20"/>
      <c r="D9" s="20"/>
      <c r="E9" s="20"/>
      <c r="F9" s="20"/>
      <c r="G9" s="21">
        <f>G10+G11</f>
        <v>2021.4</v>
      </c>
      <c r="H9" s="22"/>
      <c r="I9" s="23" t="s">
        <v>7</v>
      </c>
      <c r="J9" s="23"/>
      <c r="K9" s="23"/>
      <c r="L9" s="24">
        <v>4</v>
      </c>
      <c r="M9" s="22"/>
      <c r="N9" s="25" t="s">
        <v>8</v>
      </c>
      <c r="O9" s="25"/>
      <c r="P9" s="25"/>
      <c r="Q9" s="26">
        <v>1962</v>
      </c>
      <c r="R9" s="27"/>
      <c r="S9" s="25" t="s">
        <v>9</v>
      </c>
      <c r="T9" s="25"/>
      <c r="U9" s="25"/>
      <c r="V9" s="25"/>
      <c r="W9" s="25"/>
    </row>
    <row r="10" spans="2:23" x14ac:dyDescent="0.25">
      <c r="B10" s="20" t="s">
        <v>10</v>
      </c>
      <c r="C10" s="20"/>
      <c r="D10" s="20"/>
      <c r="E10" s="20"/>
      <c r="F10" s="20"/>
      <c r="G10" s="21">
        <v>1508.8</v>
      </c>
      <c r="H10" s="22"/>
      <c r="I10" s="25" t="s">
        <v>11</v>
      </c>
      <c r="J10" s="25"/>
      <c r="K10" s="25"/>
      <c r="L10" s="24">
        <v>3</v>
      </c>
      <c r="M10" s="28"/>
      <c r="N10" s="29" t="s">
        <v>12</v>
      </c>
      <c r="O10" s="29"/>
      <c r="P10" s="30" t="s">
        <v>13</v>
      </c>
      <c r="Q10" s="30"/>
      <c r="R10" s="27"/>
      <c r="S10" s="31" t="s">
        <v>14</v>
      </c>
      <c r="T10" s="31"/>
      <c r="U10" s="31"/>
      <c r="V10" s="31"/>
      <c r="W10" s="31"/>
    </row>
    <row r="11" spans="2:23" x14ac:dyDescent="0.25">
      <c r="B11" s="20" t="s">
        <v>15</v>
      </c>
      <c r="C11" s="20"/>
      <c r="D11" s="20"/>
      <c r="E11" s="20"/>
      <c r="F11" s="20"/>
      <c r="G11" s="32">
        <v>512.6</v>
      </c>
      <c r="H11" s="22"/>
      <c r="I11" s="25" t="s">
        <v>16</v>
      </c>
      <c r="J11" s="25"/>
      <c r="K11" s="25"/>
      <c r="L11" s="33">
        <v>0</v>
      </c>
      <c r="M11" s="28"/>
      <c r="N11" s="25" t="s">
        <v>17</v>
      </c>
      <c r="O11" s="25"/>
      <c r="P11" s="25"/>
      <c r="Q11" s="34">
        <v>720</v>
      </c>
      <c r="R11" s="27"/>
      <c r="S11" s="31"/>
      <c r="T11" s="31"/>
      <c r="U11" s="31"/>
      <c r="V11" s="31"/>
      <c r="W11" s="31"/>
    </row>
    <row r="12" spans="2:23" x14ac:dyDescent="0.25">
      <c r="B12" s="20" t="s">
        <v>18</v>
      </c>
      <c r="C12" s="20"/>
      <c r="D12" s="20"/>
      <c r="E12" s="20"/>
      <c r="F12" s="20"/>
      <c r="G12" s="32">
        <v>1061</v>
      </c>
      <c r="H12" s="22"/>
      <c r="I12" s="25" t="s">
        <v>19</v>
      </c>
      <c r="J12" s="25"/>
      <c r="K12" s="25"/>
      <c r="L12" s="33">
        <v>36</v>
      </c>
      <c r="M12" s="22"/>
      <c r="N12" s="23" t="s">
        <v>20</v>
      </c>
      <c r="O12" s="23"/>
      <c r="P12" s="23"/>
      <c r="Q12" s="35" t="s">
        <v>21</v>
      </c>
      <c r="R12" s="36"/>
      <c r="S12" s="31"/>
      <c r="T12" s="31"/>
      <c r="U12" s="31"/>
      <c r="V12" s="31"/>
      <c r="W12" s="31"/>
    </row>
    <row r="13" spans="2:23" x14ac:dyDescent="0.25">
      <c r="B13" s="20" t="s">
        <v>22</v>
      </c>
      <c r="C13" s="20"/>
      <c r="D13" s="20"/>
      <c r="E13" s="20"/>
      <c r="F13" s="20"/>
      <c r="G13" s="32">
        <v>680</v>
      </c>
      <c r="H13" s="22"/>
      <c r="I13" s="25" t="s">
        <v>23</v>
      </c>
      <c r="J13" s="25"/>
      <c r="K13" s="25"/>
      <c r="L13" s="37">
        <v>51</v>
      </c>
      <c r="M13" s="22"/>
      <c r="N13" s="23"/>
      <c r="O13" s="23"/>
      <c r="P13" s="23"/>
      <c r="Q13" s="38"/>
      <c r="R13" s="36"/>
      <c r="S13" s="25" t="s">
        <v>24</v>
      </c>
      <c r="T13" s="25"/>
      <c r="U13" s="25"/>
      <c r="V13" s="39" t="s">
        <v>25</v>
      </c>
      <c r="W13" s="39"/>
    </row>
    <row r="14" spans="2:23" x14ac:dyDescent="0.25">
      <c r="B14" s="40"/>
      <c r="C14" s="1"/>
      <c r="D14" s="1"/>
      <c r="E14" s="1"/>
      <c r="F14" s="1"/>
      <c r="G14" s="1"/>
      <c r="H14" s="41"/>
      <c r="I14" s="41"/>
      <c r="J14" s="41"/>
      <c r="K14" s="41"/>
      <c r="L14" s="42"/>
      <c r="M14" s="41"/>
      <c r="N14" s="41"/>
      <c r="O14" s="41"/>
      <c r="P14" s="43"/>
      <c r="Q14" s="36"/>
      <c r="R14" s="36"/>
      <c r="S14" s="36"/>
      <c r="T14" s="27"/>
      <c r="U14" s="44"/>
      <c r="V14" s="44"/>
      <c r="W14" s="45"/>
    </row>
    <row r="15" spans="2:23" x14ac:dyDescent="0.25">
      <c r="B15" s="46" t="s">
        <v>26</v>
      </c>
      <c r="C15" s="46"/>
      <c r="D15" s="46"/>
      <c r="E15" s="46"/>
      <c r="F15" s="46"/>
      <c r="G15" s="46"/>
      <c r="H15" s="47">
        <v>14.6</v>
      </c>
      <c r="I15" s="48"/>
      <c r="J15" s="41"/>
      <c r="K15" s="41"/>
      <c r="L15" s="41"/>
      <c r="M15" s="41"/>
      <c r="N15" s="41"/>
      <c r="O15" s="41"/>
      <c r="P15" s="41"/>
      <c r="Q15" s="36"/>
      <c r="R15" s="36"/>
      <c r="S15" s="36"/>
      <c r="T15" s="27"/>
      <c r="U15" s="36"/>
      <c r="V15" s="36"/>
      <c r="W15" s="45"/>
    </row>
    <row r="16" spans="2:23" x14ac:dyDescent="0.25">
      <c r="B16" s="8"/>
      <c r="C16" s="2"/>
      <c r="D16" s="2"/>
      <c r="E16" s="2"/>
      <c r="F16" s="2"/>
      <c r="G16" s="2"/>
      <c r="H16" s="49"/>
      <c r="I16" s="49"/>
      <c r="J16" s="49"/>
      <c r="K16" s="49"/>
      <c r="L16" s="49"/>
      <c r="M16" s="49"/>
      <c r="N16" s="49"/>
      <c r="O16" s="49"/>
      <c r="P16" s="49"/>
      <c r="Q16" s="50"/>
      <c r="R16" s="50"/>
      <c r="S16" s="50"/>
      <c r="T16" s="9"/>
      <c r="U16" s="19"/>
      <c r="V16" s="19"/>
      <c r="W16" s="4"/>
    </row>
    <row r="17" spans="2:23" x14ac:dyDescent="0.25">
      <c r="B17" s="51" t="s">
        <v>27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>
        <v>-7749.3</v>
      </c>
      <c r="Q17" s="53"/>
      <c r="R17" s="53"/>
      <c r="S17" s="54"/>
      <c r="T17" s="55"/>
      <c r="U17" s="19"/>
      <c r="V17" s="19"/>
      <c r="W17" s="4"/>
    </row>
    <row r="18" spans="2:23" x14ac:dyDescent="0.25">
      <c r="B18" s="56" t="s">
        <v>28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8"/>
      <c r="R18" s="58"/>
      <c r="S18" s="59"/>
      <c r="T18" s="55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7.75" customHeight="1" x14ac:dyDescent="0.25">
      <c r="B20" s="60" t="s">
        <v>29</v>
      </c>
      <c r="C20" s="60"/>
      <c r="D20" s="60"/>
      <c r="E20" s="60"/>
      <c r="F20" s="60"/>
      <c r="G20" s="60"/>
      <c r="H20" s="60"/>
      <c r="I20" s="60"/>
      <c r="J20" s="61" t="s">
        <v>30</v>
      </c>
      <c r="K20" s="61"/>
      <c r="L20" s="61" t="s">
        <v>31</v>
      </c>
      <c r="M20" s="61"/>
      <c r="N20" s="61"/>
      <c r="O20" s="62" t="s">
        <v>32</v>
      </c>
      <c r="P20" s="63"/>
      <c r="Q20" s="64" t="s">
        <v>33</v>
      </c>
      <c r="R20" s="65"/>
      <c r="S20" s="66"/>
      <c r="T20" s="67"/>
      <c r="U20" s="4"/>
      <c r="V20" s="4"/>
      <c r="W20" s="4"/>
    </row>
    <row r="21" spans="2:23" x14ac:dyDescent="0.25">
      <c r="B21" s="68" t="s">
        <v>34</v>
      </c>
      <c r="C21" s="68"/>
      <c r="D21" s="68"/>
      <c r="E21" s="68"/>
      <c r="F21" s="68"/>
      <c r="G21" s="68"/>
      <c r="H21" s="68"/>
      <c r="I21" s="68"/>
      <c r="J21" s="69">
        <f>J22</f>
        <v>29888.46</v>
      </c>
      <c r="K21" s="69"/>
      <c r="L21" s="70">
        <f>L22+L23</f>
        <v>535036.62</v>
      </c>
      <c r="M21" s="70"/>
      <c r="N21" s="70"/>
      <c r="O21" s="71">
        <f>O22+O23</f>
        <v>508662.26</v>
      </c>
      <c r="P21" s="71"/>
      <c r="Q21" s="72">
        <f>Q22+Q23</f>
        <v>56262.820000000036</v>
      </c>
      <c r="R21" s="73"/>
      <c r="S21" s="74"/>
      <c r="T21" s="75"/>
      <c r="U21" s="76"/>
      <c r="V21" s="76"/>
      <c r="W21" s="76"/>
    </row>
    <row r="22" spans="2:23" x14ac:dyDescent="0.25">
      <c r="B22" s="77" t="s">
        <v>34</v>
      </c>
      <c r="C22" s="77"/>
      <c r="D22" s="77"/>
      <c r="E22" s="77"/>
      <c r="F22" s="77"/>
      <c r="G22" s="77"/>
      <c r="H22" s="77"/>
      <c r="I22" s="77"/>
      <c r="J22" s="78">
        <v>29888.46</v>
      </c>
      <c r="K22" s="78"/>
      <c r="L22" s="79">
        <v>303993</v>
      </c>
      <c r="M22" s="79"/>
      <c r="N22" s="79"/>
      <c r="O22" s="80">
        <v>307520.61</v>
      </c>
      <c r="P22" s="80"/>
      <c r="Q22" s="81">
        <f>J22+L22-O22</f>
        <v>26360.850000000035</v>
      </c>
      <c r="R22" s="82"/>
      <c r="S22" s="83"/>
      <c r="T22" s="84"/>
      <c r="U22" s="45"/>
      <c r="V22" s="45"/>
      <c r="W22" s="45"/>
    </row>
    <row r="23" spans="2:23" s="90" customFormat="1" x14ac:dyDescent="0.25">
      <c r="B23" s="77" t="s">
        <v>35</v>
      </c>
      <c r="C23" s="77"/>
      <c r="D23" s="77"/>
      <c r="E23" s="77"/>
      <c r="F23" s="77"/>
      <c r="G23" s="77"/>
      <c r="H23" s="77"/>
      <c r="I23" s="77"/>
      <c r="J23" s="85">
        <v>0</v>
      </c>
      <c r="K23" s="85"/>
      <c r="L23" s="86">
        <f>179355.36+51688.26</f>
        <v>231043.62</v>
      </c>
      <c r="M23" s="86"/>
      <c r="N23" s="86"/>
      <c r="O23" s="87">
        <f>137546.44+63595.21</f>
        <v>201141.65</v>
      </c>
      <c r="P23" s="87"/>
      <c r="Q23" s="81">
        <f>J23+L23-O23</f>
        <v>29901.97</v>
      </c>
      <c r="R23" s="82"/>
      <c r="S23" s="83"/>
      <c r="T23" s="88"/>
      <c r="U23" s="89"/>
      <c r="V23" s="89"/>
      <c r="W23" s="89"/>
    </row>
    <row r="24" spans="2:23" s="90" customFormat="1" x14ac:dyDescent="0.25">
      <c r="B24" s="91" t="s">
        <v>36</v>
      </c>
      <c r="C24" s="92"/>
      <c r="D24" s="92"/>
      <c r="E24" s="92"/>
      <c r="F24" s="92"/>
      <c r="G24" s="92"/>
      <c r="H24" s="92"/>
      <c r="I24" s="93"/>
      <c r="J24" s="94"/>
      <c r="K24" s="95"/>
      <c r="L24" s="96">
        <f>3153.38+49969.01</f>
        <v>53122.39</v>
      </c>
      <c r="M24" s="97"/>
      <c r="N24" s="98"/>
      <c r="O24" s="99">
        <v>53122.39</v>
      </c>
      <c r="P24" s="100"/>
      <c r="Q24" s="101"/>
      <c r="R24" s="101"/>
      <c r="S24" s="102"/>
      <c r="T24" s="88"/>
      <c r="U24" s="89"/>
      <c r="V24" s="89"/>
      <c r="W24" s="89"/>
    </row>
    <row r="25" spans="2:23" x14ac:dyDescent="0.25">
      <c r="B25" s="103" t="s">
        <v>37</v>
      </c>
      <c r="C25" s="103"/>
      <c r="D25" s="103"/>
      <c r="E25" s="103"/>
      <c r="F25" s="103"/>
      <c r="G25" s="103"/>
      <c r="H25" s="103"/>
      <c r="I25" s="103"/>
      <c r="J25" s="104"/>
      <c r="K25" s="104"/>
      <c r="L25" s="104"/>
      <c r="M25" s="104"/>
      <c r="N25" s="104"/>
      <c r="O25" s="105">
        <f>P17+O21</f>
        <v>500912.96</v>
      </c>
      <c r="P25" s="106"/>
      <c r="Q25" s="107"/>
      <c r="R25" s="107"/>
      <c r="S25" s="108"/>
      <c r="T25" s="109"/>
      <c r="U25" s="45"/>
      <c r="V25" s="45"/>
      <c r="W25" s="45"/>
    </row>
    <row r="26" spans="2:23" x14ac:dyDescent="0.25">
      <c r="B26" s="41"/>
      <c r="C26" s="110" t="s">
        <v>38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45"/>
      <c r="R26" s="45"/>
      <c r="S26" s="45"/>
      <c r="T26" s="45"/>
      <c r="U26" s="45"/>
      <c r="V26" s="45"/>
      <c r="W26" s="45"/>
    </row>
    <row r="27" spans="2:23" x14ac:dyDescent="0.25">
      <c r="B27" s="111" t="s">
        <v>39</v>
      </c>
      <c r="C27" s="112"/>
      <c r="D27" s="112"/>
      <c r="E27" s="112"/>
      <c r="F27" s="112"/>
      <c r="G27" s="112"/>
      <c r="H27" s="112"/>
      <c r="I27" s="113"/>
      <c r="J27" s="114">
        <v>0</v>
      </c>
      <c r="K27" s="114"/>
      <c r="L27" s="115">
        <v>0</v>
      </c>
      <c r="M27" s="115"/>
      <c r="N27" s="115"/>
      <c r="O27" s="116">
        <v>0</v>
      </c>
      <c r="P27" s="116"/>
      <c r="Q27" s="117">
        <f>J27+L27-O27</f>
        <v>0</v>
      </c>
      <c r="R27" s="118"/>
      <c r="S27" s="119"/>
      <c r="T27" s="120"/>
      <c r="U27" s="121"/>
      <c r="V27" s="121"/>
      <c r="W27" s="121"/>
    </row>
    <row r="28" spans="2:23" x14ac:dyDescent="0.25">
      <c r="B28" s="111" t="s">
        <v>40</v>
      </c>
      <c r="C28" s="112"/>
      <c r="D28" s="112"/>
      <c r="E28" s="112"/>
      <c r="F28" s="112"/>
      <c r="G28" s="112"/>
      <c r="H28" s="112"/>
      <c r="I28" s="113"/>
      <c r="J28" s="114">
        <v>0</v>
      </c>
      <c r="K28" s="114"/>
      <c r="L28" s="115">
        <v>0</v>
      </c>
      <c r="M28" s="115"/>
      <c r="N28" s="115"/>
      <c r="O28" s="116">
        <v>0</v>
      </c>
      <c r="P28" s="116"/>
      <c r="Q28" s="117">
        <f t="shared" ref="Q28:Q38" si="0">J28+L28-O28</f>
        <v>0</v>
      </c>
      <c r="R28" s="118"/>
      <c r="S28" s="119"/>
      <c r="T28" s="120"/>
      <c r="U28" s="121"/>
      <c r="V28" s="121"/>
      <c r="W28" s="121"/>
    </row>
    <row r="29" spans="2:23" x14ac:dyDescent="0.25">
      <c r="B29" s="111" t="s">
        <v>41</v>
      </c>
      <c r="C29" s="112"/>
      <c r="D29" s="112"/>
      <c r="E29" s="112"/>
      <c r="F29" s="112"/>
      <c r="G29" s="112"/>
      <c r="H29" s="112"/>
      <c r="I29" s="113"/>
      <c r="J29" s="122">
        <v>0</v>
      </c>
      <c r="K29" s="122"/>
      <c r="L29" s="115">
        <v>0</v>
      </c>
      <c r="M29" s="115"/>
      <c r="N29" s="115"/>
      <c r="O29" s="116">
        <v>0</v>
      </c>
      <c r="P29" s="116"/>
      <c r="Q29" s="117">
        <f t="shared" si="0"/>
        <v>0</v>
      </c>
      <c r="R29" s="118"/>
      <c r="S29" s="119"/>
      <c r="T29" s="84"/>
      <c r="U29" s="121"/>
      <c r="V29" s="121"/>
      <c r="W29" s="121"/>
    </row>
    <row r="30" spans="2:23" x14ac:dyDescent="0.25">
      <c r="B30" s="111" t="s">
        <v>42</v>
      </c>
      <c r="C30" s="112"/>
      <c r="D30" s="112"/>
      <c r="E30" s="112"/>
      <c r="F30" s="112"/>
      <c r="G30" s="112"/>
      <c r="H30" s="112"/>
      <c r="I30" s="113"/>
      <c r="J30" s="122">
        <v>3543.28</v>
      </c>
      <c r="K30" s="122"/>
      <c r="L30" s="115">
        <f>36211.2+6151.2</f>
        <v>42362.399999999994</v>
      </c>
      <c r="M30" s="115"/>
      <c r="N30" s="115"/>
      <c r="O30" s="116">
        <f>36540.27+6314.95</f>
        <v>42855.219999999994</v>
      </c>
      <c r="P30" s="116"/>
      <c r="Q30" s="117">
        <f t="shared" si="0"/>
        <v>3050.4599999999991</v>
      </c>
      <c r="R30" s="118"/>
      <c r="S30" s="119"/>
      <c r="T30" s="84"/>
      <c r="U30" s="121"/>
      <c r="V30" s="121"/>
      <c r="W30" s="121"/>
    </row>
    <row r="31" spans="2:23" x14ac:dyDescent="0.25">
      <c r="B31" s="111" t="s">
        <v>43</v>
      </c>
      <c r="C31" s="112"/>
      <c r="D31" s="112"/>
      <c r="E31" s="112"/>
      <c r="F31" s="112"/>
      <c r="G31" s="112"/>
      <c r="H31" s="112"/>
      <c r="I31" s="113"/>
      <c r="J31" s="81">
        <v>536.66999999999996</v>
      </c>
      <c r="K31" s="83"/>
      <c r="L31" s="114">
        <v>0</v>
      </c>
      <c r="M31" s="123"/>
      <c r="N31" s="124"/>
      <c r="O31" s="117">
        <v>622.01</v>
      </c>
      <c r="P31" s="119"/>
      <c r="Q31" s="117">
        <f>J31+L31-O31</f>
        <v>-85.340000000000032</v>
      </c>
      <c r="R31" s="118"/>
      <c r="S31" s="119"/>
      <c r="T31" s="84"/>
      <c r="U31" s="121"/>
      <c r="V31" s="121"/>
      <c r="W31" s="121"/>
    </row>
    <row r="32" spans="2:23" x14ac:dyDescent="0.25">
      <c r="B32" s="125" t="s">
        <v>44</v>
      </c>
      <c r="C32" s="126"/>
      <c r="D32" s="126"/>
      <c r="E32" s="126"/>
      <c r="F32" s="126"/>
      <c r="G32" s="126"/>
      <c r="H32" s="126"/>
      <c r="I32" s="127"/>
      <c r="J32" s="81">
        <v>1274.3399999999999</v>
      </c>
      <c r="K32" s="83"/>
      <c r="L32" s="114">
        <v>67.8</v>
      </c>
      <c r="M32" s="123"/>
      <c r="N32" s="124"/>
      <c r="O32" s="117">
        <v>597.75</v>
      </c>
      <c r="P32" s="119"/>
      <c r="Q32" s="117">
        <f>J32+L32-O32</f>
        <v>744.38999999999987</v>
      </c>
      <c r="R32" s="118"/>
      <c r="S32" s="119"/>
      <c r="T32" s="84"/>
      <c r="U32" s="121"/>
      <c r="V32" s="121"/>
      <c r="W32" s="121"/>
    </row>
    <row r="33" spans="2:51" x14ac:dyDescent="0.25">
      <c r="B33" s="111" t="s">
        <v>45</v>
      </c>
      <c r="C33" s="112"/>
      <c r="D33" s="112"/>
      <c r="E33" s="112"/>
      <c r="F33" s="112"/>
      <c r="G33" s="112"/>
      <c r="H33" s="112"/>
      <c r="I33" s="113"/>
      <c r="J33" s="81">
        <v>228.27</v>
      </c>
      <c r="K33" s="83"/>
      <c r="L33" s="114">
        <v>10.53</v>
      </c>
      <c r="M33" s="123"/>
      <c r="N33" s="124"/>
      <c r="O33" s="117">
        <v>67.8</v>
      </c>
      <c r="P33" s="119"/>
      <c r="Q33" s="117">
        <f>J33+L33-O33</f>
        <v>171</v>
      </c>
      <c r="R33" s="118"/>
      <c r="S33" s="119"/>
      <c r="T33" s="84"/>
      <c r="U33" s="121"/>
      <c r="V33" s="121"/>
      <c r="W33" s="121"/>
    </row>
    <row r="34" spans="2:51" x14ac:dyDescent="0.25">
      <c r="B34" s="128" t="s">
        <v>46</v>
      </c>
      <c r="C34" s="129"/>
      <c r="D34" s="129"/>
      <c r="E34" s="129"/>
      <c r="F34" s="129"/>
      <c r="G34" s="129"/>
      <c r="H34" s="129"/>
      <c r="I34" s="130"/>
      <c r="J34" s="131">
        <f>J35+J36+J37+J38</f>
        <v>144226.32999999999</v>
      </c>
      <c r="K34" s="131"/>
      <c r="L34" s="132">
        <f>L35+L36+L37+L38</f>
        <v>986844.58000000007</v>
      </c>
      <c r="M34" s="132"/>
      <c r="N34" s="132"/>
      <c r="O34" s="132">
        <f>O35+O36+O37+O38</f>
        <v>988556.13</v>
      </c>
      <c r="P34" s="132"/>
      <c r="Q34" s="133">
        <f t="shared" si="0"/>
        <v>142514.78000000014</v>
      </c>
      <c r="R34" s="134"/>
      <c r="S34" s="135"/>
      <c r="T34" s="136"/>
      <c r="U34" s="45"/>
      <c r="V34" s="45"/>
      <c r="W34" s="45"/>
    </row>
    <row r="35" spans="2:51" x14ac:dyDescent="0.25">
      <c r="B35" s="137" t="s">
        <v>47</v>
      </c>
      <c r="C35" s="138"/>
      <c r="D35" s="138"/>
      <c r="E35" s="138"/>
      <c r="F35" s="138"/>
      <c r="G35" s="138"/>
      <c r="H35" s="138"/>
      <c r="I35" s="139"/>
      <c r="J35" s="78">
        <v>14736.83</v>
      </c>
      <c r="K35" s="78"/>
      <c r="L35" s="140">
        <v>167680.23000000001</v>
      </c>
      <c r="M35" s="140"/>
      <c r="N35" s="140"/>
      <c r="O35" s="141">
        <v>166705.12</v>
      </c>
      <c r="P35" s="141"/>
      <c r="Q35" s="133">
        <f t="shared" si="0"/>
        <v>15711.940000000002</v>
      </c>
      <c r="R35" s="134"/>
      <c r="S35" s="135"/>
      <c r="T35" s="142"/>
      <c r="U35" s="45"/>
      <c r="V35" s="45"/>
      <c r="W35" s="45"/>
    </row>
    <row r="36" spans="2:51" x14ac:dyDescent="0.25">
      <c r="B36" s="137" t="s">
        <v>48</v>
      </c>
      <c r="C36" s="138"/>
      <c r="D36" s="138"/>
      <c r="E36" s="138"/>
      <c r="F36" s="138"/>
      <c r="G36" s="138"/>
      <c r="H36" s="138"/>
      <c r="I36" s="139"/>
      <c r="J36" s="78">
        <v>22106.82</v>
      </c>
      <c r="K36" s="78"/>
      <c r="L36" s="140">
        <v>204204.2</v>
      </c>
      <c r="M36" s="140"/>
      <c r="N36" s="140"/>
      <c r="O36" s="141">
        <v>209207.25</v>
      </c>
      <c r="P36" s="141"/>
      <c r="Q36" s="133">
        <f t="shared" si="0"/>
        <v>17103.770000000019</v>
      </c>
      <c r="R36" s="134"/>
      <c r="S36" s="135"/>
      <c r="T36" s="143"/>
      <c r="U36" s="45"/>
      <c r="V36" s="45"/>
      <c r="W36" s="45"/>
    </row>
    <row r="37" spans="2:51" x14ac:dyDescent="0.25">
      <c r="B37" s="137" t="s">
        <v>49</v>
      </c>
      <c r="C37" s="138"/>
      <c r="D37" s="138"/>
      <c r="E37" s="138"/>
      <c r="F37" s="138"/>
      <c r="G37" s="138"/>
      <c r="H37" s="138"/>
      <c r="I37" s="139"/>
      <c r="J37" s="78">
        <v>99727.6</v>
      </c>
      <c r="K37" s="78"/>
      <c r="L37" s="140">
        <v>527141.93000000005</v>
      </c>
      <c r="M37" s="140"/>
      <c r="N37" s="140"/>
      <c r="O37" s="141">
        <v>525009.38</v>
      </c>
      <c r="P37" s="141"/>
      <c r="Q37" s="133">
        <f t="shared" si="0"/>
        <v>101860.15000000002</v>
      </c>
      <c r="R37" s="134"/>
      <c r="S37" s="135"/>
      <c r="T37" s="143"/>
      <c r="U37" s="45"/>
      <c r="V37" s="45"/>
      <c r="W37" s="45"/>
    </row>
    <row r="38" spans="2:51" x14ac:dyDescent="0.25">
      <c r="B38" s="144" t="s">
        <v>50</v>
      </c>
      <c r="C38" s="145"/>
      <c r="D38" s="145"/>
      <c r="E38" s="145"/>
      <c r="F38" s="145"/>
      <c r="G38" s="145"/>
      <c r="H38" s="145"/>
      <c r="I38" s="146"/>
      <c r="J38" s="147">
        <v>7655.08</v>
      </c>
      <c r="K38" s="147"/>
      <c r="L38" s="148">
        <v>87818.22</v>
      </c>
      <c r="M38" s="148"/>
      <c r="N38" s="148"/>
      <c r="O38" s="149">
        <v>87634.38</v>
      </c>
      <c r="P38" s="149"/>
      <c r="Q38" s="150">
        <f t="shared" si="0"/>
        <v>7838.9199999999983</v>
      </c>
      <c r="R38" s="151"/>
      <c r="S38" s="152"/>
      <c r="T38" s="143"/>
      <c r="U38" s="45"/>
      <c r="V38" s="45"/>
      <c r="W38" s="45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4" t="s">
        <v>51</v>
      </c>
      <c r="AS38" s="154"/>
      <c r="AT38" s="154"/>
      <c r="AU38" s="154"/>
      <c r="AV38" s="154"/>
      <c r="AW38" s="155" t="s">
        <v>52</v>
      </c>
      <c r="AX38" s="155"/>
      <c r="AY38" s="156" t="s">
        <v>53</v>
      </c>
    </row>
    <row r="39" spans="2:51" ht="18" customHeight="1" x14ac:dyDescent="0.25">
      <c r="B39" s="157" t="s">
        <v>54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9"/>
      <c r="Q39" s="160">
        <f>13186.38+2943.94+2085.29+1363.82+5517.29+2045.74+1797.77+14010.19</f>
        <v>42950.420000000006</v>
      </c>
      <c r="R39" s="160"/>
      <c r="S39" s="160"/>
      <c r="T39" s="161"/>
      <c r="U39" s="162"/>
      <c r="V39" s="162"/>
      <c r="W39" s="16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64" t="s">
        <v>55</v>
      </c>
      <c r="AS39" s="164"/>
      <c r="AT39" s="164"/>
      <c r="AU39" s="164" t="s">
        <v>56</v>
      </c>
      <c r="AV39" s="164"/>
      <c r="AW39" s="165" t="s">
        <v>55</v>
      </c>
      <c r="AX39" s="165" t="s">
        <v>56</v>
      </c>
      <c r="AY39" s="156"/>
    </row>
    <row r="40" spans="2:51" x14ac:dyDescent="0.25">
      <c r="B40" s="157" t="s">
        <v>57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9"/>
      <c r="Q40" s="161">
        <v>10970.12</v>
      </c>
      <c r="R40" s="162"/>
      <c r="S40" s="163"/>
      <c r="T40" s="161"/>
      <c r="U40" s="162"/>
      <c r="V40" s="162"/>
      <c r="W40" s="163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7"/>
      <c r="AS40" s="167"/>
      <c r="AT40" s="167"/>
      <c r="AU40" s="165"/>
      <c r="AV40" s="165"/>
      <c r="AW40" s="167"/>
      <c r="AX40" s="165"/>
      <c r="AY40" s="168"/>
    </row>
    <row r="41" spans="2:51" ht="15" customHeight="1" x14ac:dyDescent="0.25">
      <c r="B41" s="169" t="s">
        <v>58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1"/>
      <c r="Q41" s="172" t="s">
        <v>59</v>
      </c>
      <c r="R41" s="172"/>
      <c r="S41" s="172"/>
      <c r="T41" s="173"/>
      <c r="U41" s="174" t="s">
        <v>60</v>
      </c>
      <c r="V41" s="172"/>
      <c r="W41" s="173"/>
      <c r="AC41" s="175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7">
        <f>AR155</f>
        <v>0</v>
      </c>
      <c r="AS41" s="177"/>
      <c r="AT41" s="177"/>
      <c r="AU41" s="178">
        <f>AU155</f>
        <v>0</v>
      </c>
      <c r="AV41" s="178"/>
      <c r="AW41" s="179">
        <f>AW155</f>
        <v>0</v>
      </c>
      <c r="AX41" s="180">
        <f>AX155</f>
        <v>0</v>
      </c>
      <c r="AY41" s="181">
        <f>AX41-AU41</f>
        <v>0</v>
      </c>
    </row>
    <row r="42" spans="2:51" ht="26.25" customHeight="1" x14ac:dyDescent="0.25">
      <c r="B42" s="182" t="s">
        <v>61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4"/>
      <c r="Q42" s="185" t="s">
        <v>55</v>
      </c>
      <c r="R42" s="185"/>
      <c r="S42" s="185"/>
      <c r="T42" s="186" t="s">
        <v>62</v>
      </c>
      <c r="U42" s="185" t="s">
        <v>55</v>
      </c>
      <c r="V42" s="185"/>
      <c r="W42" s="187" t="s">
        <v>62</v>
      </c>
      <c r="AC42" s="188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90"/>
      <c r="AS42" s="190"/>
      <c r="AT42" s="190"/>
      <c r="AU42" s="191"/>
      <c r="AV42" s="191"/>
      <c r="AW42" s="192"/>
      <c r="AX42" s="193"/>
      <c r="AY42" s="194"/>
    </row>
    <row r="43" spans="2:51" ht="14.25" customHeight="1" x14ac:dyDescent="0.25">
      <c r="B43" s="195" t="s">
        <v>63</v>
      </c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7"/>
      <c r="R43" s="197"/>
      <c r="S43" s="197"/>
      <c r="T43" s="197"/>
      <c r="U43" s="197"/>
      <c r="V43" s="197"/>
      <c r="W43" s="198"/>
      <c r="AC43" s="188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90"/>
      <c r="AS43" s="190"/>
      <c r="AT43" s="190"/>
      <c r="AU43" s="191"/>
      <c r="AV43" s="191"/>
      <c r="AW43" s="192"/>
      <c r="AX43" s="193"/>
      <c r="AY43" s="194"/>
    </row>
    <row r="44" spans="2:51" ht="48.75" customHeight="1" x14ac:dyDescent="0.25">
      <c r="B44" s="199">
        <v>1</v>
      </c>
      <c r="C44" s="200" t="s">
        <v>64</v>
      </c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1">
        <f>T44*G9*12</f>
        <v>32261.544000000005</v>
      </c>
      <c r="R44" s="201"/>
      <c r="S44" s="201"/>
      <c r="T44" s="202">
        <v>1.33</v>
      </c>
      <c r="U44" s="203">
        <f>U46+U47+U48</f>
        <v>589.66</v>
      </c>
      <c r="V44" s="204"/>
      <c r="W44" s="205">
        <f>U44/G9/12</f>
        <v>2.4309059727581541E-2</v>
      </c>
    </row>
    <row r="45" spans="2:51" x14ac:dyDescent="0.25">
      <c r="B45" s="199"/>
      <c r="C45" s="206" t="s">
        <v>65</v>
      </c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8"/>
      <c r="Q45" s="209"/>
      <c r="R45" s="210"/>
      <c r="S45" s="211"/>
      <c r="T45" s="212"/>
      <c r="U45" s="213"/>
      <c r="V45" s="214"/>
      <c r="W45" s="205"/>
    </row>
    <row r="46" spans="2:51" x14ac:dyDescent="0.25">
      <c r="B46" s="199"/>
      <c r="C46" s="215" t="s">
        <v>66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09"/>
      <c r="R46" s="210"/>
      <c r="S46" s="211"/>
      <c r="T46" s="212"/>
      <c r="U46" s="216">
        <v>423</v>
      </c>
      <c r="V46" s="217"/>
      <c r="W46" s="205"/>
    </row>
    <row r="47" spans="2:51" x14ac:dyDescent="0.25">
      <c r="B47" s="199"/>
      <c r="C47" s="215" t="s">
        <v>67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09"/>
      <c r="R47" s="210"/>
      <c r="S47" s="211"/>
      <c r="T47" s="212"/>
      <c r="U47" s="216">
        <v>166.66</v>
      </c>
      <c r="V47" s="217"/>
      <c r="W47" s="205"/>
    </row>
    <row r="48" spans="2:51" x14ac:dyDescent="0.25">
      <c r="B48" s="199"/>
      <c r="C48" s="218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20"/>
      <c r="Q48" s="221"/>
      <c r="R48" s="222"/>
      <c r="S48" s="223"/>
      <c r="T48" s="212"/>
      <c r="U48" s="213">
        <v>0</v>
      </c>
      <c r="V48" s="214"/>
      <c r="W48" s="205"/>
    </row>
    <row r="49" spans="2:23" ht="44.25" customHeight="1" x14ac:dyDescent="0.25">
      <c r="B49" s="199">
        <v>2</v>
      </c>
      <c r="C49" s="224" t="s">
        <v>68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6"/>
      <c r="Q49" s="213">
        <f>T49*G9*12</f>
        <v>19648.008000000002</v>
      </c>
      <c r="R49" s="227"/>
      <c r="S49" s="214"/>
      <c r="T49" s="228">
        <v>0.81</v>
      </c>
      <c r="U49" s="213">
        <f>Q49+U56</f>
        <v>24577.008000000002</v>
      </c>
      <c r="V49" s="214"/>
      <c r="W49" s="228">
        <f>U49/G9/12</f>
        <v>1.0132007519540913</v>
      </c>
    </row>
    <row r="50" spans="2:23" x14ac:dyDescent="0.25">
      <c r="B50" s="199"/>
      <c r="C50" s="229" t="s">
        <v>65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1"/>
      <c r="Q50" s="232"/>
      <c r="R50" s="233"/>
      <c r="S50" s="234"/>
      <c r="T50" s="228"/>
      <c r="U50" s="235"/>
      <c r="V50" s="236"/>
      <c r="W50" s="228"/>
    </row>
    <row r="51" spans="2:23" ht="24" customHeight="1" x14ac:dyDescent="0.25">
      <c r="B51" s="199"/>
      <c r="C51" s="237" t="s">
        <v>69</v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9"/>
      <c r="Q51" s="232"/>
      <c r="R51" s="233"/>
      <c r="S51" s="234"/>
      <c r="T51" s="228"/>
      <c r="U51" s="235"/>
      <c r="V51" s="236"/>
      <c r="W51" s="228"/>
    </row>
    <row r="52" spans="2:23" ht="15" customHeight="1" x14ac:dyDescent="0.25">
      <c r="B52" s="199"/>
      <c r="C52" s="237" t="s">
        <v>70</v>
      </c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9"/>
      <c r="Q52" s="232"/>
      <c r="R52" s="233"/>
      <c r="S52" s="234"/>
      <c r="T52" s="228"/>
      <c r="U52" s="235"/>
      <c r="V52" s="236"/>
      <c r="W52" s="228"/>
    </row>
    <row r="53" spans="2:23" ht="15" customHeight="1" x14ac:dyDescent="0.25">
      <c r="B53" s="199"/>
      <c r="C53" s="237" t="s">
        <v>71</v>
      </c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9"/>
      <c r="Q53" s="232"/>
      <c r="R53" s="233"/>
      <c r="S53" s="234"/>
      <c r="T53" s="228"/>
      <c r="U53" s="235"/>
      <c r="V53" s="236"/>
      <c r="W53" s="228"/>
    </row>
    <row r="54" spans="2:23" ht="15" customHeight="1" x14ac:dyDescent="0.25">
      <c r="B54" s="240"/>
      <c r="C54" s="241" t="s">
        <v>72</v>
      </c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3"/>
      <c r="Q54" s="244"/>
      <c r="R54" s="245"/>
      <c r="S54" s="246"/>
      <c r="T54" s="247"/>
      <c r="U54" s="248"/>
      <c r="V54" s="249"/>
      <c r="W54" s="247"/>
    </row>
    <row r="55" spans="2:23" ht="15" customHeight="1" x14ac:dyDescent="0.25">
      <c r="B55" s="240"/>
      <c r="C55" s="241" t="s">
        <v>73</v>
      </c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3"/>
      <c r="Q55" s="244"/>
      <c r="R55" s="245"/>
      <c r="S55" s="246"/>
      <c r="T55" s="247"/>
      <c r="U55" s="248"/>
      <c r="V55" s="249"/>
      <c r="W55" s="247"/>
    </row>
    <row r="56" spans="2:23" x14ac:dyDescent="0.25">
      <c r="B56" s="250"/>
      <c r="C56" s="215" t="s">
        <v>74</v>
      </c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51"/>
      <c r="R56" s="251"/>
      <c r="S56" s="251"/>
      <c r="T56" s="252"/>
      <c r="U56" s="216">
        <v>4929</v>
      </c>
      <c r="V56" s="217"/>
      <c r="W56" s="252"/>
    </row>
    <row r="57" spans="2:23" x14ac:dyDescent="0.25">
      <c r="B57" s="250"/>
      <c r="C57" s="253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5"/>
      <c r="Q57" s="256"/>
      <c r="R57" s="257"/>
      <c r="S57" s="258"/>
      <c r="T57" s="252"/>
      <c r="U57" s="256"/>
      <c r="V57" s="258"/>
      <c r="W57" s="252"/>
    </row>
    <row r="58" spans="2:23" ht="30.75" customHeight="1" x14ac:dyDescent="0.25">
      <c r="B58" s="259" t="s">
        <v>75</v>
      </c>
      <c r="C58" s="260" t="s">
        <v>76</v>
      </c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1">
        <f>T58*G9*12</f>
        <v>20375.712</v>
      </c>
      <c r="R58" s="262"/>
      <c r="S58" s="263"/>
      <c r="T58" s="228">
        <v>0.84</v>
      </c>
      <c r="U58" s="213">
        <f>Q58</f>
        <v>20375.712</v>
      </c>
      <c r="V58" s="214"/>
      <c r="W58" s="228">
        <f>U58/G9/12</f>
        <v>0.84</v>
      </c>
    </row>
    <row r="59" spans="2:23" s="90" customFormat="1" hidden="1" x14ac:dyDescent="0.25">
      <c r="B59" s="250"/>
      <c r="C59" s="215" t="s">
        <v>77</v>
      </c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51"/>
      <c r="R59" s="251"/>
      <c r="S59" s="251"/>
      <c r="T59" s="252"/>
      <c r="U59" s="264"/>
      <c r="V59" s="265"/>
      <c r="W59" s="252"/>
    </row>
    <row r="60" spans="2:23" hidden="1" x14ac:dyDescent="0.25">
      <c r="B60" s="250"/>
      <c r="C60" s="215" t="s">
        <v>78</v>
      </c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51"/>
      <c r="R60" s="251"/>
      <c r="S60" s="251"/>
      <c r="T60" s="252"/>
      <c r="U60" s="264"/>
      <c r="V60" s="265"/>
      <c r="W60" s="252"/>
    </row>
    <row r="61" spans="2:23" hidden="1" x14ac:dyDescent="0.25">
      <c r="B61" s="250"/>
      <c r="C61" s="215" t="s">
        <v>78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51"/>
      <c r="R61" s="251"/>
      <c r="S61" s="251"/>
      <c r="T61" s="252"/>
      <c r="U61" s="264"/>
      <c r="V61" s="265"/>
      <c r="W61" s="252"/>
    </row>
    <row r="62" spans="2:23" hidden="1" x14ac:dyDescent="0.25">
      <c r="B62" s="250"/>
      <c r="C62" s="215" t="s">
        <v>79</v>
      </c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51"/>
      <c r="R62" s="251"/>
      <c r="S62" s="251"/>
      <c r="T62" s="252"/>
      <c r="U62" s="264"/>
      <c r="V62" s="265"/>
      <c r="W62" s="252"/>
    </row>
    <row r="63" spans="2:23" hidden="1" x14ac:dyDescent="0.25">
      <c r="B63" s="250"/>
      <c r="C63" s="215" t="s">
        <v>80</v>
      </c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6"/>
      <c r="R63" s="266"/>
      <c r="S63" s="217"/>
      <c r="T63" s="252"/>
      <c r="U63" s="264"/>
      <c r="V63" s="265"/>
      <c r="W63" s="252"/>
    </row>
    <row r="64" spans="2:23" hidden="1" x14ac:dyDescent="0.25">
      <c r="B64" s="250"/>
      <c r="C64" s="215" t="s">
        <v>81</v>
      </c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6"/>
      <c r="R64" s="266"/>
      <c r="S64" s="217"/>
      <c r="T64" s="252"/>
      <c r="U64" s="264"/>
      <c r="V64" s="265"/>
      <c r="W64" s="252"/>
    </row>
    <row r="65" spans="2:23" x14ac:dyDescent="0.25">
      <c r="B65" s="250"/>
      <c r="C65" s="267" t="s">
        <v>82</v>
      </c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9"/>
      <c r="Q65" s="256"/>
      <c r="R65" s="257"/>
      <c r="S65" s="258"/>
      <c r="T65" s="252"/>
      <c r="U65" s="270"/>
      <c r="V65" s="271"/>
      <c r="W65" s="252"/>
    </row>
    <row r="66" spans="2:23" ht="15" customHeight="1" x14ac:dyDescent="0.25">
      <c r="B66" s="250"/>
      <c r="C66" s="215" t="s">
        <v>83</v>
      </c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56"/>
      <c r="R66" s="257"/>
      <c r="S66" s="258"/>
      <c r="T66" s="252"/>
      <c r="U66" s="264"/>
      <c r="V66" s="265"/>
      <c r="W66" s="252"/>
    </row>
    <row r="67" spans="2:23" x14ac:dyDescent="0.25">
      <c r="B67" s="250"/>
      <c r="C67" s="215" t="s">
        <v>84</v>
      </c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56"/>
      <c r="R67" s="257"/>
      <c r="S67" s="258"/>
      <c r="T67" s="252"/>
      <c r="U67" s="272"/>
      <c r="V67" s="273"/>
      <c r="W67" s="252"/>
    </row>
    <row r="68" spans="2:23" x14ac:dyDescent="0.25">
      <c r="B68" s="250"/>
      <c r="C68" s="218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20"/>
      <c r="Q68" s="216"/>
      <c r="R68" s="266"/>
      <c r="S68" s="217"/>
      <c r="T68" s="258"/>
      <c r="U68" s="264"/>
      <c r="V68" s="265"/>
      <c r="W68" s="252"/>
    </row>
    <row r="69" spans="2:23" x14ac:dyDescent="0.25">
      <c r="B69" s="274" t="s">
        <v>85</v>
      </c>
      <c r="C69" s="275" t="s">
        <v>86</v>
      </c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7"/>
      <c r="Q69" s="261">
        <f>T69*G9*12</f>
        <v>26682.480000000003</v>
      </c>
      <c r="R69" s="262"/>
      <c r="S69" s="263"/>
      <c r="T69" s="236">
        <v>1.1000000000000001</v>
      </c>
      <c r="U69" s="213">
        <f>Q69</f>
        <v>26682.480000000003</v>
      </c>
      <c r="V69" s="214"/>
      <c r="W69" s="228">
        <f>U69/G9/12</f>
        <v>1.1000000000000001</v>
      </c>
    </row>
    <row r="70" spans="2:23" ht="29.25" customHeight="1" x14ac:dyDescent="0.25">
      <c r="B70" s="250"/>
      <c r="C70" s="278" t="s">
        <v>87</v>
      </c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80"/>
      <c r="Q70" s="216"/>
      <c r="R70" s="266"/>
      <c r="S70" s="217"/>
      <c r="T70" s="258"/>
      <c r="U70" s="270"/>
      <c r="V70" s="271"/>
      <c r="W70" s="252"/>
    </row>
    <row r="71" spans="2:23" x14ac:dyDescent="0.25">
      <c r="B71" s="250"/>
      <c r="C71" s="267" t="s">
        <v>88</v>
      </c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9"/>
      <c r="Q71" s="256"/>
      <c r="R71" s="257"/>
      <c r="S71" s="258"/>
      <c r="T71" s="258"/>
      <c r="U71" s="281"/>
      <c r="V71" s="282"/>
      <c r="W71" s="252"/>
    </row>
    <row r="72" spans="2:23" x14ac:dyDescent="0.25">
      <c r="B72" s="250"/>
      <c r="C72" s="283" t="s">
        <v>89</v>
      </c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5"/>
      <c r="Q72" s="256"/>
      <c r="R72" s="257"/>
      <c r="S72" s="258"/>
      <c r="T72" s="258"/>
      <c r="U72" s="216"/>
      <c r="V72" s="217"/>
      <c r="W72" s="252"/>
    </row>
    <row r="73" spans="2:23" ht="17.25" customHeight="1" x14ac:dyDescent="0.25">
      <c r="B73" s="250"/>
      <c r="C73" s="278" t="s">
        <v>90</v>
      </c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80"/>
      <c r="Q73" s="256"/>
      <c r="R73" s="257"/>
      <c r="S73" s="258"/>
      <c r="T73" s="258"/>
      <c r="U73" s="216"/>
      <c r="V73" s="217"/>
      <c r="W73" s="252"/>
    </row>
    <row r="74" spans="2:23" ht="17.25" customHeight="1" x14ac:dyDescent="0.25">
      <c r="B74" s="250"/>
      <c r="C74" s="218" t="s">
        <v>91</v>
      </c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20"/>
      <c r="Q74" s="256"/>
      <c r="R74" s="257"/>
      <c r="S74" s="258"/>
      <c r="T74" s="258"/>
      <c r="U74" s="216"/>
      <c r="V74" s="217"/>
      <c r="W74" s="252"/>
    </row>
    <row r="75" spans="2:23" ht="17.25" customHeight="1" x14ac:dyDescent="0.25">
      <c r="B75" s="250"/>
      <c r="C75" s="286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287"/>
      <c r="P75" s="288"/>
      <c r="Q75" s="256"/>
      <c r="R75" s="257"/>
      <c r="S75" s="258"/>
      <c r="T75" s="258"/>
      <c r="U75" s="256"/>
      <c r="V75" s="258"/>
      <c r="W75" s="252"/>
    </row>
    <row r="76" spans="2:23" ht="17.25" customHeight="1" x14ac:dyDescent="0.25">
      <c r="B76" s="274" t="s">
        <v>92</v>
      </c>
      <c r="C76" s="224" t="s">
        <v>93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6"/>
      <c r="Q76" s="289">
        <f>T76*G9*12</f>
        <v>16252.056000000002</v>
      </c>
      <c r="R76" s="289"/>
      <c r="S76" s="289"/>
      <c r="T76" s="212">
        <v>0.67</v>
      </c>
      <c r="U76" s="213">
        <f>U78+U79+U80</f>
        <v>9900</v>
      </c>
      <c r="V76" s="214"/>
      <c r="W76" s="228">
        <f>U76/G9/12</f>
        <v>0.40813297714455327</v>
      </c>
    </row>
    <row r="77" spans="2:23" ht="15" customHeight="1" x14ac:dyDescent="0.25">
      <c r="B77" s="274"/>
      <c r="C77" s="206" t="s">
        <v>65</v>
      </c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8"/>
      <c r="Q77" s="290"/>
      <c r="R77" s="291"/>
      <c r="S77" s="292"/>
      <c r="T77" s="212"/>
      <c r="U77" s="213"/>
      <c r="V77" s="214"/>
      <c r="W77" s="228"/>
    </row>
    <row r="78" spans="2:23" ht="15" customHeight="1" x14ac:dyDescent="0.25">
      <c r="B78" s="250"/>
      <c r="C78" s="241" t="s">
        <v>94</v>
      </c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3"/>
      <c r="Q78" s="256"/>
      <c r="R78" s="257"/>
      <c r="S78" s="258"/>
      <c r="T78" s="258"/>
      <c r="U78" s="264">
        <v>3150</v>
      </c>
      <c r="V78" s="265"/>
      <c r="W78" s="252"/>
    </row>
    <row r="79" spans="2:23" x14ac:dyDescent="0.25">
      <c r="B79" s="250"/>
      <c r="C79" s="218" t="s">
        <v>95</v>
      </c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20"/>
      <c r="Q79" s="256"/>
      <c r="R79" s="257"/>
      <c r="S79" s="258"/>
      <c r="T79" s="258"/>
      <c r="U79" s="264">
        <v>3300</v>
      </c>
      <c r="V79" s="265"/>
      <c r="W79" s="252"/>
    </row>
    <row r="80" spans="2:23" x14ac:dyDescent="0.25">
      <c r="B80" s="250"/>
      <c r="C80" s="218" t="s">
        <v>96</v>
      </c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20"/>
      <c r="Q80" s="256"/>
      <c r="R80" s="257"/>
      <c r="S80" s="258"/>
      <c r="T80" s="258"/>
      <c r="U80" s="264">
        <v>3450</v>
      </c>
      <c r="V80" s="265"/>
      <c r="W80" s="252"/>
    </row>
    <row r="81" spans="2:23" x14ac:dyDescent="0.25">
      <c r="B81" s="250"/>
      <c r="C81" s="286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8"/>
      <c r="Q81" s="256"/>
      <c r="R81" s="257"/>
      <c r="S81" s="258"/>
      <c r="T81" s="258"/>
      <c r="U81" s="272"/>
      <c r="V81" s="273"/>
      <c r="W81" s="252"/>
    </row>
    <row r="82" spans="2:23" x14ac:dyDescent="0.25">
      <c r="B82" s="274" t="s">
        <v>97</v>
      </c>
      <c r="C82" s="293" t="s">
        <v>98</v>
      </c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4">
        <f>T82*G9*12</f>
        <v>1940.5440000000003</v>
      </c>
      <c r="R82" s="294"/>
      <c r="S82" s="294"/>
      <c r="T82" s="228">
        <v>0.08</v>
      </c>
      <c r="U82" s="213">
        <f>U83</f>
        <v>1960.49</v>
      </c>
      <c r="V82" s="214"/>
      <c r="W82" s="228">
        <f>U82/G9/12</f>
        <v>8.0822284885063156E-2</v>
      </c>
    </row>
    <row r="83" spans="2:23" x14ac:dyDescent="0.25">
      <c r="B83" s="250"/>
      <c r="C83" s="218" t="s">
        <v>99</v>
      </c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20"/>
      <c r="Q83" s="295"/>
      <c r="R83" s="296"/>
      <c r="S83" s="297"/>
      <c r="T83" s="258"/>
      <c r="U83" s="264">
        <v>1960.49</v>
      </c>
      <c r="V83" s="265"/>
      <c r="W83" s="252"/>
    </row>
    <row r="84" spans="2:23" x14ac:dyDescent="0.25">
      <c r="B84" s="250"/>
      <c r="C84" s="286"/>
      <c r="D84" s="287"/>
      <c r="E84" s="287"/>
      <c r="F84" s="287"/>
      <c r="G84" s="287"/>
      <c r="H84" s="287"/>
      <c r="I84" s="287"/>
      <c r="J84" s="287"/>
      <c r="K84" s="287"/>
      <c r="L84" s="287"/>
      <c r="M84" s="287"/>
      <c r="N84" s="287"/>
      <c r="O84" s="287"/>
      <c r="P84" s="288"/>
      <c r="Q84" s="298"/>
      <c r="R84" s="299"/>
      <c r="S84" s="300"/>
      <c r="T84" s="258"/>
      <c r="U84" s="272"/>
      <c r="V84" s="273"/>
      <c r="W84" s="252"/>
    </row>
    <row r="85" spans="2:23" x14ac:dyDescent="0.25">
      <c r="B85" s="274" t="s">
        <v>100</v>
      </c>
      <c r="C85" s="301" t="s">
        <v>101</v>
      </c>
      <c r="D85" s="302"/>
      <c r="E85" s="30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3"/>
      <c r="Q85" s="304">
        <f>T85*G9*12</f>
        <v>10672.992</v>
      </c>
      <c r="R85" s="305"/>
      <c r="S85" s="306"/>
      <c r="T85" s="236">
        <v>0.44</v>
      </c>
      <c r="U85" s="213">
        <f>U86</f>
        <v>11068.98</v>
      </c>
      <c r="V85" s="214"/>
      <c r="W85" s="228">
        <f>U85/G9/12</f>
        <v>0.45632482437914312</v>
      </c>
    </row>
    <row r="86" spans="2:23" ht="26.25" customHeight="1" x14ac:dyDescent="0.25">
      <c r="B86" s="250"/>
      <c r="C86" s="307" t="s">
        <v>102</v>
      </c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9"/>
      <c r="Q86" s="295"/>
      <c r="R86" s="296"/>
      <c r="S86" s="297"/>
      <c r="T86" s="258"/>
      <c r="U86" s="310">
        <f>1844.83*6</f>
        <v>11068.98</v>
      </c>
      <c r="V86" s="311"/>
      <c r="W86" s="252"/>
    </row>
    <row r="87" spans="2:23" ht="15" customHeight="1" x14ac:dyDescent="0.25">
      <c r="B87" s="250"/>
      <c r="C87" s="312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298"/>
      <c r="R87" s="299"/>
      <c r="S87" s="300"/>
      <c r="T87" s="258"/>
      <c r="U87" s="314"/>
      <c r="V87" s="315"/>
      <c r="W87" s="252"/>
    </row>
    <row r="88" spans="2:23" x14ac:dyDescent="0.25">
      <c r="B88" s="316">
        <v>8</v>
      </c>
      <c r="C88" s="317" t="s">
        <v>103</v>
      </c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261"/>
      <c r="R88" s="262"/>
      <c r="S88" s="263"/>
      <c r="T88" s="236"/>
      <c r="U88" s="213"/>
      <c r="V88" s="214"/>
      <c r="W88" s="228"/>
    </row>
    <row r="89" spans="2:23" x14ac:dyDescent="0.25">
      <c r="B89" s="319"/>
      <c r="C89" s="215" t="s">
        <v>104</v>
      </c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320">
        <f>T89*G9*12</f>
        <v>73255.536000000007</v>
      </c>
      <c r="R89" s="320"/>
      <c r="S89" s="320"/>
      <c r="T89" s="228">
        <v>3.02</v>
      </c>
      <c r="U89" s="213">
        <f>(5642.16*12)+U90</f>
        <v>70128.78</v>
      </c>
      <c r="V89" s="214"/>
      <c r="W89" s="228">
        <f>U89/G9/12</f>
        <v>2.891097754031859</v>
      </c>
    </row>
    <row r="90" spans="2:23" ht="15" customHeight="1" x14ac:dyDescent="0.25">
      <c r="B90" s="319"/>
      <c r="C90" s="241" t="s">
        <v>105</v>
      </c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3"/>
      <c r="Q90" s="321"/>
      <c r="R90" s="322"/>
      <c r="S90" s="323"/>
      <c r="T90" s="228"/>
      <c r="U90" s="216">
        <v>2422.86</v>
      </c>
      <c r="V90" s="217"/>
      <c r="W90" s="252"/>
    </row>
    <row r="91" spans="2:23" ht="15" customHeight="1" x14ac:dyDescent="0.25">
      <c r="B91" s="319"/>
      <c r="C91" s="324"/>
      <c r="D91" s="325"/>
      <c r="E91" s="325"/>
      <c r="F91" s="325"/>
      <c r="G91" s="325"/>
      <c r="H91" s="325"/>
      <c r="I91" s="325"/>
      <c r="J91" s="325"/>
      <c r="K91" s="325"/>
      <c r="L91" s="325"/>
      <c r="M91" s="325"/>
      <c r="N91" s="325"/>
      <c r="O91" s="325"/>
      <c r="P91" s="326"/>
      <c r="Q91" s="327"/>
      <c r="R91" s="328"/>
      <c r="S91" s="329"/>
      <c r="T91" s="228"/>
      <c r="U91" s="256"/>
      <c r="V91" s="258"/>
      <c r="W91" s="252"/>
    </row>
    <row r="92" spans="2:23" x14ac:dyDescent="0.25">
      <c r="B92" s="316">
        <v>9</v>
      </c>
      <c r="C92" s="293" t="s">
        <v>106</v>
      </c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330">
        <f>T92*G9*12</f>
        <v>3153.3840000000005</v>
      </c>
      <c r="R92" s="330"/>
      <c r="S92" s="330"/>
      <c r="T92" s="228">
        <v>0.13</v>
      </c>
      <c r="U92" s="213">
        <v>0</v>
      </c>
      <c r="V92" s="214"/>
      <c r="W92" s="228">
        <f>U92/G9/12</f>
        <v>0</v>
      </c>
    </row>
    <row r="93" spans="2:23" x14ac:dyDescent="0.25">
      <c r="B93" s="319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51"/>
      <c r="R93" s="251"/>
      <c r="S93" s="251"/>
      <c r="T93" s="252"/>
      <c r="U93" s="216"/>
      <c r="V93" s="217"/>
      <c r="W93" s="252"/>
    </row>
    <row r="94" spans="2:23" x14ac:dyDescent="0.25">
      <c r="B94" s="316">
        <v>10</v>
      </c>
      <c r="C94" s="317" t="s">
        <v>107</v>
      </c>
      <c r="D94" s="318"/>
      <c r="E94" s="318"/>
      <c r="F94" s="318"/>
      <c r="G94" s="318"/>
      <c r="H94" s="318"/>
      <c r="I94" s="318"/>
      <c r="J94" s="318"/>
      <c r="K94" s="318"/>
      <c r="L94" s="318"/>
      <c r="M94" s="318"/>
      <c r="N94" s="318"/>
      <c r="O94" s="318"/>
      <c r="P94" s="318"/>
      <c r="Q94" s="331"/>
      <c r="R94" s="332"/>
      <c r="S94" s="333"/>
      <c r="T94" s="334"/>
      <c r="U94" s="335"/>
      <c r="V94" s="336"/>
      <c r="W94" s="228"/>
    </row>
    <row r="95" spans="2:23" x14ac:dyDescent="0.25">
      <c r="B95" s="319"/>
      <c r="C95" s="215" t="s">
        <v>108</v>
      </c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337">
        <f>T95*G9*12</f>
        <v>95814.360000000015</v>
      </c>
      <c r="R95" s="337"/>
      <c r="S95" s="337"/>
      <c r="T95" s="228">
        <v>3.95</v>
      </c>
      <c r="U95" s="213">
        <f>10045.37*12</f>
        <v>120544.44</v>
      </c>
      <c r="V95" s="214"/>
      <c r="W95" s="228">
        <f>U95/G9/12</f>
        <v>4.9695112298407045</v>
      </c>
    </row>
    <row r="96" spans="2:23" x14ac:dyDescent="0.25">
      <c r="B96" s="319"/>
      <c r="C96" s="253"/>
      <c r="D96" s="254"/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54"/>
      <c r="P96" s="255"/>
      <c r="Q96" s="338"/>
      <c r="R96" s="339"/>
      <c r="S96" s="340"/>
      <c r="T96" s="228"/>
      <c r="U96" s="235"/>
      <c r="V96" s="236"/>
      <c r="W96" s="228"/>
    </row>
    <row r="97" spans="2:23" x14ac:dyDescent="0.25">
      <c r="B97" s="316">
        <v>11</v>
      </c>
      <c r="C97" s="293" t="s">
        <v>109</v>
      </c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337">
        <f>T97*G9*12</f>
        <v>54092.663999999997</v>
      </c>
      <c r="R97" s="337"/>
      <c r="S97" s="337"/>
      <c r="T97" s="228">
        <v>2.23</v>
      </c>
      <c r="U97" s="213">
        <v>46085.61</v>
      </c>
      <c r="V97" s="214"/>
      <c r="W97" s="228">
        <f>U97/G9/12</f>
        <v>1.8999047689719994</v>
      </c>
    </row>
    <row r="98" spans="2:23" x14ac:dyDescent="0.25">
      <c r="B98" s="319"/>
      <c r="C98" s="218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20"/>
      <c r="Q98" s="216"/>
      <c r="R98" s="266"/>
      <c r="S98" s="217"/>
      <c r="T98" s="257"/>
      <c r="U98" s="216"/>
      <c r="V98" s="217"/>
      <c r="W98" s="252"/>
    </row>
    <row r="99" spans="2:23" x14ac:dyDescent="0.25">
      <c r="B99" s="341">
        <v>12</v>
      </c>
      <c r="C99" s="342" t="s">
        <v>110</v>
      </c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3">
        <f>T99*G9*12</f>
        <v>0</v>
      </c>
      <c r="R99" s="343"/>
      <c r="S99" s="343"/>
      <c r="T99" s="344">
        <v>0</v>
      </c>
      <c r="U99" s="335">
        <f>Q99</f>
        <v>0</v>
      </c>
      <c r="V99" s="336"/>
      <c r="W99" s="228">
        <f>U99/G9/12</f>
        <v>0</v>
      </c>
    </row>
    <row r="100" spans="2:23" x14ac:dyDescent="0.25">
      <c r="B100" s="345"/>
      <c r="C100" s="346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  <c r="P100" s="348"/>
      <c r="Q100" s="349"/>
      <c r="R100" s="350"/>
      <c r="S100" s="351"/>
      <c r="T100" s="352"/>
      <c r="U100" s="353"/>
      <c r="V100" s="354"/>
      <c r="W100" s="355"/>
    </row>
    <row r="101" spans="2:23" x14ac:dyDescent="0.25">
      <c r="B101" s="356" t="s">
        <v>111</v>
      </c>
      <c r="C101" s="356"/>
      <c r="D101" s="356"/>
      <c r="E101" s="356"/>
      <c r="F101" s="356"/>
      <c r="G101" s="356"/>
      <c r="H101" s="356"/>
      <c r="I101" s="356"/>
      <c r="J101" s="356"/>
      <c r="K101" s="356"/>
      <c r="L101" s="356"/>
      <c r="M101" s="356"/>
      <c r="N101" s="356"/>
      <c r="O101" s="356"/>
      <c r="P101" s="356"/>
      <c r="Q101" s="357">
        <f>Q44+Q49+Q58+Q69+Q76+Q82+Q85+Q89+Q92+Q95+Q97+Q99</f>
        <v>354149.28</v>
      </c>
      <c r="R101" s="358"/>
      <c r="S101" s="358"/>
      <c r="T101" s="359">
        <f>T44+T49+T58+T69+T76+T82+T85+T89+T92+T95+T97+T99</f>
        <v>14.600000000000001</v>
      </c>
      <c r="U101" s="360">
        <f>U44+U49+U58+U69+U76+U82+U85+U89+U92+U95+U97+U99</f>
        <v>331913.16000000003</v>
      </c>
      <c r="V101" s="360"/>
      <c r="W101" s="361">
        <f>W44+W49+W58+W69+W76+W82+W85+W89+W92+W95+W97+W99</f>
        <v>13.683303650934995</v>
      </c>
    </row>
    <row r="102" spans="2:23" x14ac:dyDescent="0.25">
      <c r="B102" s="362"/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3"/>
      <c r="R102" s="364"/>
      <c r="S102" s="364"/>
      <c r="T102" s="365"/>
      <c r="U102" s="366"/>
      <c r="V102" s="366"/>
      <c r="W102" s="367"/>
    </row>
    <row r="103" spans="2:23" ht="33" customHeight="1" x14ac:dyDescent="0.25">
      <c r="B103" s="368" t="s">
        <v>112</v>
      </c>
      <c r="C103" s="369"/>
      <c r="D103" s="369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70"/>
      <c r="U103" s="371">
        <f>O25-Q39-U101-Q40</f>
        <v>115079.26000000001</v>
      </c>
      <c r="V103" s="372"/>
      <c r="W103" s="373"/>
    </row>
    <row r="104" spans="2:23" x14ac:dyDescent="0.25">
      <c r="B104" s="374" t="s">
        <v>113</v>
      </c>
      <c r="C104" s="375"/>
      <c r="D104" s="375"/>
      <c r="E104" s="375"/>
      <c r="F104" s="375"/>
      <c r="G104" s="375"/>
      <c r="H104" s="375"/>
      <c r="I104" s="375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6"/>
      <c r="W104" s="377"/>
    </row>
    <row r="105" spans="2:23" x14ac:dyDescent="0.25">
      <c r="B105" s="378" t="s">
        <v>114</v>
      </c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79"/>
      <c r="N105" s="379"/>
      <c r="O105" s="379"/>
      <c r="P105" s="379"/>
      <c r="Q105" s="379"/>
      <c r="R105" s="379"/>
      <c r="S105" s="380"/>
      <c r="T105" s="381"/>
      <c r="U105" s="382">
        <v>22727.01</v>
      </c>
      <c r="V105" s="383"/>
      <c r="W105" s="377"/>
    </row>
    <row r="106" spans="2:23" x14ac:dyDescent="0.25">
      <c r="B106" s="384" t="s">
        <v>115</v>
      </c>
      <c r="C106" s="385"/>
      <c r="D106" s="385"/>
      <c r="E106" s="385"/>
      <c r="F106" s="385"/>
      <c r="G106" s="385"/>
      <c r="H106" s="385"/>
      <c r="I106" s="385"/>
      <c r="J106" s="385"/>
      <c r="K106" s="385"/>
      <c r="L106" s="385"/>
      <c r="M106" s="385"/>
      <c r="N106" s="385"/>
      <c r="O106" s="385"/>
      <c r="P106" s="385"/>
      <c r="Q106" s="385"/>
      <c r="R106" s="385"/>
      <c r="S106" s="386"/>
      <c r="T106" s="387"/>
      <c r="U106" s="382">
        <f>O30+O31</f>
        <v>43477.229999999996</v>
      </c>
      <c r="V106" s="383"/>
      <c r="W106" s="388"/>
    </row>
    <row r="107" spans="2:23" x14ac:dyDescent="0.25">
      <c r="B107" s="389" t="s">
        <v>116</v>
      </c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1"/>
      <c r="T107" s="392"/>
      <c r="U107" s="393">
        <f>U105+U106</f>
        <v>66204.239999999991</v>
      </c>
      <c r="V107" s="394"/>
      <c r="W107" s="377"/>
    </row>
    <row r="108" spans="2:23" x14ac:dyDescent="0.25">
      <c r="B108" s="395">
        <v>1</v>
      </c>
      <c r="C108" s="396" t="s">
        <v>117</v>
      </c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8"/>
      <c r="T108" s="399"/>
      <c r="U108" s="400">
        <v>9021</v>
      </c>
      <c r="V108" s="400"/>
      <c r="W108" s="377"/>
    </row>
    <row r="109" spans="2:23" x14ac:dyDescent="0.25">
      <c r="B109" s="395">
        <v>2</v>
      </c>
      <c r="C109" s="396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8"/>
      <c r="T109" s="399"/>
      <c r="U109" s="264">
        <v>0</v>
      </c>
      <c r="V109" s="265"/>
      <c r="W109" s="377"/>
    </row>
    <row r="110" spans="2:23" x14ac:dyDescent="0.25">
      <c r="B110" s="395">
        <v>3</v>
      </c>
      <c r="C110" s="401"/>
      <c r="D110" s="401"/>
      <c r="E110" s="401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399"/>
      <c r="U110" s="402">
        <v>0</v>
      </c>
      <c r="V110" s="402"/>
      <c r="W110" s="377"/>
    </row>
    <row r="111" spans="2:23" x14ac:dyDescent="0.25">
      <c r="B111" s="403" t="s">
        <v>118</v>
      </c>
      <c r="C111" s="404"/>
      <c r="D111" s="404"/>
      <c r="E111" s="404"/>
      <c r="F111" s="404"/>
      <c r="G111" s="404"/>
      <c r="H111" s="404"/>
      <c r="I111" s="404"/>
      <c r="J111" s="404"/>
      <c r="K111" s="404"/>
      <c r="L111" s="404"/>
      <c r="M111" s="404"/>
      <c r="N111" s="404"/>
      <c r="O111" s="404"/>
      <c r="P111" s="404"/>
      <c r="Q111" s="404"/>
      <c r="R111" s="404"/>
      <c r="S111" s="405"/>
      <c r="T111" s="406"/>
      <c r="U111" s="407">
        <f>U108+U109+U110</f>
        <v>9021</v>
      </c>
      <c r="V111" s="408"/>
      <c r="W111" s="377"/>
    </row>
    <row r="112" spans="2:23" x14ac:dyDescent="0.25">
      <c r="B112" s="409" t="s">
        <v>119</v>
      </c>
      <c r="C112" s="410"/>
      <c r="D112" s="410"/>
      <c r="E112" s="410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10"/>
      <c r="R112" s="410"/>
      <c r="S112" s="411"/>
      <c r="T112" s="412"/>
      <c r="U112" s="413">
        <f>U105+U106-U111</f>
        <v>57183.239999999991</v>
      </c>
      <c r="V112" s="414"/>
      <c r="W112" s="377"/>
    </row>
    <row r="113" spans="2:23" x14ac:dyDescent="0.25">
      <c r="B113" s="415"/>
      <c r="C113" s="415"/>
      <c r="D113" s="415"/>
      <c r="E113" s="415"/>
      <c r="F113" s="415"/>
      <c r="G113" s="415"/>
      <c r="H113" s="415"/>
      <c r="I113" s="415"/>
      <c r="J113" s="415"/>
      <c r="K113" s="415"/>
      <c r="L113" s="415"/>
      <c r="M113" s="415"/>
      <c r="N113" s="415"/>
      <c r="O113" s="415"/>
      <c r="P113" s="415"/>
      <c r="Q113" s="415"/>
      <c r="R113" s="415"/>
      <c r="S113" s="415"/>
      <c r="T113" s="415"/>
      <c r="U113" s="415"/>
      <c r="V113" s="415"/>
      <c r="W113" s="377"/>
    </row>
    <row r="114" spans="2:23" x14ac:dyDescent="0.25">
      <c r="B114" s="416"/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8"/>
      <c r="R114" s="418"/>
      <c r="S114" s="418"/>
      <c r="T114" s="419"/>
      <c r="U114" s="420"/>
      <c r="V114" s="420"/>
      <c r="W114" s="377"/>
    </row>
    <row r="115" spans="2:23" x14ac:dyDescent="0.25">
      <c r="B115" s="416"/>
      <c r="C115" s="421"/>
      <c r="D115" s="421"/>
      <c r="E115" s="421"/>
      <c r="F115" s="421"/>
      <c r="G115" s="421"/>
      <c r="H115" s="421"/>
      <c r="I115" s="421"/>
      <c r="J115" s="421"/>
      <c r="K115" s="421"/>
      <c r="L115" s="421"/>
      <c r="M115" s="421"/>
      <c r="N115" s="421"/>
      <c r="O115" s="421"/>
      <c r="P115" s="421"/>
      <c r="Q115" s="421"/>
      <c r="R115" s="421"/>
      <c r="S115" s="421"/>
      <c r="T115" s="422"/>
      <c r="U115" s="423"/>
      <c r="V115" s="423"/>
      <c r="W115" s="377"/>
    </row>
    <row r="116" spans="2:23" x14ac:dyDescent="0.25">
      <c r="B116" s="416"/>
      <c r="C116" s="417" t="s">
        <v>120</v>
      </c>
      <c r="D116" s="417"/>
      <c r="E116" s="417"/>
      <c r="F116" s="417"/>
      <c r="G116" s="417"/>
      <c r="H116" s="417"/>
      <c r="I116" s="417"/>
      <c r="J116" s="417"/>
      <c r="K116" s="417"/>
      <c r="L116" s="417"/>
      <c r="M116" s="417"/>
      <c r="N116" s="417"/>
      <c r="O116" s="417"/>
      <c r="P116" s="417"/>
      <c r="Q116" s="417"/>
      <c r="R116" s="417"/>
      <c r="S116" s="417"/>
      <c r="T116" s="417"/>
      <c r="U116" s="417"/>
      <c r="V116" s="417"/>
      <c r="W116" s="377"/>
    </row>
    <row r="117" spans="2:23" x14ac:dyDescent="0.25">
      <c r="B117" s="416"/>
      <c r="C117" s="424"/>
      <c r="D117" s="424"/>
      <c r="E117" s="424"/>
      <c r="F117" s="424"/>
      <c r="G117" s="424"/>
      <c r="H117" s="424"/>
      <c r="I117" s="424"/>
      <c r="J117" s="424"/>
      <c r="K117" s="424"/>
      <c r="L117" s="424"/>
      <c r="M117" s="424"/>
      <c r="N117" s="424"/>
      <c r="O117" s="424"/>
      <c r="P117" s="424"/>
      <c r="Q117" s="425"/>
      <c r="R117" s="425"/>
      <c r="S117" s="425"/>
      <c r="T117" s="422"/>
      <c r="U117" s="423"/>
      <c r="V117" s="423"/>
      <c r="W117" s="377"/>
    </row>
    <row r="118" spans="2:23" x14ac:dyDescent="0.25">
      <c r="B118" s="426"/>
      <c r="C118" s="417" t="s">
        <v>121</v>
      </c>
      <c r="D118" s="417"/>
      <c r="E118" s="417"/>
      <c r="F118" s="417"/>
      <c r="G118" s="417"/>
      <c r="H118" s="417"/>
      <c r="I118" s="417"/>
      <c r="J118" s="417"/>
      <c r="K118" s="417"/>
      <c r="L118" s="417"/>
      <c r="M118" s="417"/>
      <c r="N118" s="417"/>
      <c r="O118" s="417"/>
      <c r="P118" s="417"/>
      <c r="Q118" s="417"/>
      <c r="R118" s="417"/>
      <c r="S118" s="427"/>
      <c r="T118" s="428"/>
      <c r="U118" s="429"/>
      <c r="V118" s="429"/>
      <c r="W118" s="388"/>
    </row>
    <row r="119" spans="2:23" x14ac:dyDescent="0.25">
      <c r="B119" s="426"/>
      <c r="C119" s="417"/>
      <c r="D119" s="417"/>
      <c r="E119" s="417"/>
      <c r="F119" s="417"/>
      <c r="G119" s="417"/>
      <c r="H119" s="417"/>
      <c r="I119" s="417"/>
      <c r="J119" s="417"/>
      <c r="K119" s="417"/>
      <c r="L119" s="417"/>
      <c r="M119" s="417"/>
      <c r="N119" s="417"/>
      <c r="O119" s="417"/>
      <c r="P119" s="417"/>
      <c r="Q119" s="430"/>
      <c r="R119" s="430"/>
      <c r="S119" s="430"/>
      <c r="T119" s="431"/>
      <c r="U119" s="429"/>
      <c r="V119" s="429"/>
      <c r="W119" s="388"/>
    </row>
    <row r="120" spans="2:23" x14ac:dyDescent="0.25">
      <c r="B120" s="432"/>
      <c r="C120" s="417"/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N120" s="417"/>
      <c r="O120" s="417"/>
      <c r="P120" s="417"/>
      <c r="Q120" s="433"/>
      <c r="R120" s="433"/>
      <c r="S120" s="433"/>
      <c r="T120" s="367"/>
      <c r="U120" s="429"/>
      <c r="V120" s="429"/>
      <c r="W120" s="388"/>
    </row>
    <row r="121" spans="2:23" x14ac:dyDescent="0.25">
      <c r="B121" s="432"/>
      <c r="C121" s="417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7"/>
      <c r="P121" s="417"/>
      <c r="Q121" s="434"/>
      <c r="R121" s="434"/>
      <c r="S121" s="434"/>
      <c r="T121" s="435"/>
      <c r="U121" s="436"/>
      <c r="V121" s="436"/>
      <c r="W121" s="377"/>
    </row>
    <row r="122" spans="2:23" x14ac:dyDescent="0.25">
      <c r="B122" s="437"/>
      <c r="C122" s="437"/>
      <c r="D122" s="437"/>
      <c r="E122" s="437"/>
      <c r="F122" s="437"/>
      <c r="G122" s="437"/>
      <c r="H122" s="437"/>
      <c r="I122" s="437"/>
      <c r="J122" s="437"/>
      <c r="K122" s="437"/>
      <c r="L122" s="437"/>
      <c r="M122" s="437"/>
      <c r="N122" s="437"/>
      <c r="O122" s="437"/>
      <c r="P122" s="437"/>
      <c r="Q122" s="438"/>
      <c r="R122" s="438"/>
      <c r="S122" s="438"/>
      <c r="T122" s="439"/>
      <c r="U122" s="440"/>
      <c r="V122" s="440"/>
      <c r="W122" s="377"/>
    </row>
    <row r="123" spans="2:23" x14ac:dyDescent="0.25">
      <c r="B123" s="438"/>
      <c r="C123" s="438"/>
      <c r="D123" s="438"/>
      <c r="E123" s="438"/>
      <c r="F123" s="438"/>
      <c r="G123" s="438"/>
      <c r="H123" s="438"/>
      <c r="I123" s="438"/>
      <c r="J123" s="438"/>
      <c r="K123" s="438"/>
      <c r="L123" s="438"/>
      <c r="M123" s="438"/>
      <c r="N123" s="438"/>
      <c r="O123" s="438"/>
      <c r="P123" s="438"/>
      <c r="Q123" s="438"/>
      <c r="R123" s="438"/>
      <c r="S123" s="438"/>
      <c r="T123" s="438"/>
      <c r="U123" s="438"/>
      <c r="V123" s="438"/>
      <c r="W123" s="438"/>
    </row>
    <row r="124" spans="2:23" x14ac:dyDescent="0.25">
      <c r="B124" s="441"/>
      <c r="C124" s="442"/>
      <c r="D124" s="442"/>
      <c r="E124" s="442"/>
      <c r="F124" s="442"/>
      <c r="G124" s="442"/>
      <c r="H124" s="442"/>
      <c r="I124" s="442"/>
      <c r="J124" s="442"/>
      <c r="K124" s="442"/>
      <c r="L124" s="442"/>
      <c r="M124" s="442"/>
      <c r="N124" s="442"/>
      <c r="O124" s="442"/>
      <c r="P124" s="442"/>
      <c r="Q124" s="442"/>
      <c r="R124" s="442"/>
      <c r="S124" s="442"/>
      <c r="T124" s="443"/>
      <c r="U124" s="444"/>
      <c r="V124" s="444"/>
      <c r="W124" s="444"/>
    </row>
    <row r="125" spans="2:23" x14ac:dyDescent="0.25"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445"/>
      <c r="V125" s="445"/>
      <c r="W125" s="439"/>
    </row>
    <row r="126" spans="2:23" x14ac:dyDescent="0.25"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446"/>
      <c r="V126" s="45"/>
      <c r="W126" s="439"/>
    </row>
    <row r="127" spans="2:23" x14ac:dyDescent="0.25"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45"/>
      <c r="V127" s="45"/>
      <c r="W127" s="439"/>
    </row>
    <row r="128" spans="2:23" x14ac:dyDescent="0.25">
      <c r="B128" s="447"/>
      <c r="C128" s="447"/>
      <c r="D128" s="447"/>
      <c r="E128" s="447"/>
      <c r="F128" s="447"/>
      <c r="G128" s="447"/>
      <c r="H128" s="447"/>
      <c r="I128" s="447"/>
      <c r="J128" s="447"/>
      <c r="K128" s="447"/>
      <c r="L128" s="447"/>
      <c r="M128" s="447"/>
      <c r="N128" s="447"/>
      <c r="O128" s="447"/>
      <c r="P128" s="447"/>
      <c r="Q128" s="447"/>
      <c r="R128" s="447"/>
      <c r="S128" s="447"/>
      <c r="T128" s="426"/>
      <c r="U128" s="448"/>
      <c r="V128" s="448"/>
      <c r="W128" s="439"/>
    </row>
    <row r="129" spans="2:23" x14ac:dyDescent="0.25">
      <c r="B129" s="449"/>
      <c r="C129" s="449"/>
      <c r="D129" s="449"/>
      <c r="E129" s="449"/>
      <c r="F129" s="449"/>
      <c r="G129" s="449"/>
      <c r="H129" s="449"/>
      <c r="I129" s="449"/>
      <c r="J129" s="449"/>
      <c r="K129" s="449"/>
      <c r="L129" s="449"/>
      <c r="M129" s="449"/>
      <c r="N129" s="449"/>
      <c r="O129" s="449"/>
      <c r="P129" s="449"/>
      <c r="Q129" s="449"/>
      <c r="R129" s="449"/>
      <c r="S129" s="449"/>
      <c r="T129" s="450"/>
      <c r="U129" s="448"/>
      <c r="V129" s="448"/>
      <c r="W129" s="439"/>
    </row>
    <row r="130" spans="2:23" x14ac:dyDescent="0.25">
      <c r="B130" s="449"/>
      <c r="C130" s="449"/>
      <c r="D130" s="449"/>
      <c r="E130" s="449"/>
      <c r="F130" s="449"/>
      <c r="G130" s="449"/>
      <c r="H130" s="449"/>
      <c r="I130" s="449"/>
      <c r="J130" s="449"/>
      <c r="K130" s="449"/>
      <c r="L130" s="449"/>
      <c r="M130" s="449"/>
      <c r="N130" s="449"/>
      <c r="O130" s="449"/>
      <c r="P130" s="449"/>
      <c r="Q130" s="449"/>
      <c r="R130" s="449"/>
      <c r="S130" s="449"/>
      <c r="T130" s="450"/>
      <c r="U130" s="448"/>
      <c r="V130" s="448"/>
      <c r="W130" s="439"/>
    </row>
    <row r="131" spans="2:23" x14ac:dyDescent="0.25">
      <c r="B131" s="451"/>
      <c r="C131" s="417"/>
      <c r="D131" s="417"/>
      <c r="E131" s="417"/>
      <c r="F131" s="417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7"/>
      <c r="R131" s="417"/>
      <c r="S131" s="417"/>
      <c r="T131" s="452"/>
      <c r="U131" s="453"/>
      <c r="V131" s="453"/>
      <c r="W131" s="439"/>
    </row>
    <row r="132" spans="2:23" x14ac:dyDescent="0.25">
      <c r="B132" s="451"/>
      <c r="C132" s="417"/>
      <c r="D132" s="417"/>
      <c r="E132" s="417"/>
      <c r="F132" s="417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7"/>
      <c r="R132" s="417"/>
      <c r="S132" s="417"/>
      <c r="T132" s="452"/>
      <c r="U132" s="436"/>
      <c r="V132" s="436"/>
      <c r="W132" s="439"/>
    </row>
    <row r="133" spans="2:23" x14ac:dyDescent="0.25">
      <c r="B133" s="449"/>
      <c r="C133" s="449"/>
      <c r="D133" s="449"/>
      <c r="E133" s="449"/>
      <c r="F133" s="449"/>
      <c r="G133" s="449"/>
      <c r="H133" s="449"/>
      <c r="I133" s="449"/>
      <c r="J133" s="449"/>
      <c r="K133" s="449"/>
      <c r="L133" s="449"/>
      <c r="M133" s="449"/>
      <c r="N133" s="449"/>
      <c r="O133" s="449"/>
      <c r="P133" s="449"/>
      <c r="Q133" s="449"/>
      <c r="R133" s="449"/>
      <c r="S133" s="449"/>
      <c r="T133" s="450"/>
      <c r="U133" s="448"/>
      <c r="V133" s="448"/>
      <c r="W133" s="439"/>
    </row>
    <row r="134" spans="2:23" x14ac:dyDescent="0.25">
      <c r="B134" s="454"/>
      <c r="C134" s="454"/>
      <c r="D134" s="454"/>
      <c r="E134" s="454"/>
      <c r="F134" s="454"/>
      <c r="G134" s="454"/>
      <c r="H134" s="455"/>
      <c r="I134" s="455"/>
      <c r="J134" s="455"/>
      <c r="K134" s="455"/>
      <c r="L134" s="455"/>
      <c r="M134" s="455"/>
      <c r="N134" s="455"/>
      <c r="O134" s="455"/>
      <c r="P134" s="455"/>
      <c r="Q134" s="439"/>
      <c r="R134" s="439"/>
      <c r="S134" s="439"/>
      <c r="T134" s="439"/>
      <c r="U134" s="456"/>
      <c r="V134" s="456"/>
      <c r="W134" s="439"/>
    </row>
    <row r="135" spans="2:23" x14ac:dyDescent="0.25">
      <c r="B135" s="457"/>
      <c r="C135" s="457"/>
      <c r="D135" s="457"/>
      <c r="E135" s="457"/>
      <c r="F135" s="457"/>
      <c r="G135" s="457"/>
      <c r="H135" s="457"/>
      <c r="I135" s="457"/>
      <c r="J135" s="457"/>
      <c r="K135" s="457"/>
      <c r="L135" s="457"/>
      <c r="M135" s="457"/>
      <c r="N135" s="457"/>
      <c r="O135" s="457"/>
      <c r="P135" s="457"/>
      <c r="Q135" s="457"/>
      <c r="R135" s="457"/>
      <c r="S135" s="457"/>
      <c r="T135" s="457"/>
      <c r="U135" s="457"/>
      <c r="V135" s="457"/>
      <c r="W135" s="439"/>
    </row>
    <row r="136" spans="2:23" x14ac:dyDescent="0.25">
      <c r="B136" s="449"/>
      <c r="C136" s="449"/>
      <c r="D136" s="449"/>
      <c r="E136" s="449"/>
      <c r="F136" s="449"/>
      <c r="G136" s="449"/>
      <c r="H136" s="449"/>
      <c r="I136" s="449"/>
      <c r="J136" s="449"/>
      <c r="K136" s="449"/>
      <c r="L136" s="449"/>
      <c r="M136" s="449"/>
      <c r="N136" s="449"/>
      <c r="O136" s="449"/>
      <c r="P136" s="449"/>
      <c r="Q136" s="449"/>
      <c r="R136" s="449"/>
      <c r="S136" s="449"/>
      <c r="T136" s="450"/>
      <c r="U136" s="429"/>
      <c r="V136" s="429"/>
      <c r="W136" s="439"/>
    </row>
    <row r="137" spans="2:23" x14ac:dyDescent="0.25">
      <c r="B137" s="449"/>
      <c r="C137" s="449"/>
      <c r="D137" s="449"/>
      <c r="E137" s="449"/>
      <c r="F137" s="449"/>
      <c r="G137" s="449"/>
      <c r="H137" s="449"/>
      <c r="I137" s="449"/>
      <c r="J137" s="449"/>
      <c r="K137" s="449"/>
      <c r="L137" s="449"/>
      <c r="M137" s="449"/>
      <c r="N137" s="449"/>
      <c r="O137" s="449"/>
      <c r="P137" s="449"/>
      <c r="Q137" s="449"/>
      <c r="R137" s="449"/>
      <c r="S137" s="449"/>
      <c r="T137" s="450"/>
      <c r="U137" s="429"/>
      <c r="V137" s="429"/>
      <c r="W137" s="439"/>
    </row>
  </sheetData>
  <mergeCells count="364">
    <mergeCell ref="H134:P134"/>
    <mergeCell ref="B135:V135"/>
    <mergeCell ref="B136:S136"/>
    <mergeCell ref="U136:V136"/>
    <mergeCell ref="B137:S137"/>
    <mergeCell ref="U137:V137"/>
    <mergeCell ref="C131:S131"/>
    <mergeCell ref="U131:V131"/>
    <mergeCell ref="C132:S132"/>
    <mergeCell ref="U132:V132"/>
    <mergeCell ref="B133:S133"/>
    <mergeCell ref="U133:V133"/>
    <mergeCell ref="U125:V125"/>
    <mergeCell ref="B128:S128"/>
    <mergeCell ref="U128:V128"/>
    <mergeCell ref="B129:S129"/>
    <mergeCell ref="U129:V129"/>
    <mergeCell ref="B130:S130"/>
    <mergeCell ref="U130:V130"/>
    <mergeCell ref="B122:P122"/>
    <mergeCell ref="Q122:S122"/>
    <mergeCell ref="U122:V122"/>
    <mergeCell ref="B123:W123"/>
    <mergeCell ref="B124:S124"/>
    <mergeCell ref="U124:W124"/>
    <mergeCell ref="C120:P120"/>
    <mergeCell ref="Q120:S120"/>
    <mergeCell ref="U120:V120"/>
    <mergeCell ref="C121:P121"/>
    <mergeCell ref="Q121:S121"/>
    <mergeCell ref="U121:V121"/>
    <mergeCell ref="C116:V116"/>
    <mergeCell ref="Q117:S117"/>
    <mergeCell ref="U117:V117"/>
    <mergeCell ref="C118:R118"/>
    <mergeCell ref="U118:V118"/>
    <mergeCell ref="C119:P119"/>
    <mergeCell ref="Q119:S119"/>
    <mergeCell ref="U119:V119"/>
    <mergeCell ref="B113:V113"/>
    <mergeCell ref="C114:P114"/>
    <mergeCell ref="Q114:S114"/>
    <mergeCell ref="U114:V114"/>
    <mergeCell ref="C115:S115"/>
    <mergeCell ref="U115:V115"/>
    <mergeCell ref="C110:S110"/>
    <mergeCell ref="U110:V110"/>
    <mergeCell ref="B111:S111"/>
    <mergeCell ref="U111:V111"/>
    <mergeCell ref="B112:S112"/>
    <mergeCell ref="U112:V112"/>
    <mergeCell ref="B107:S107"/>
    <mergeCell ref="U107:V107"/>
    <mergeCell ref="C108:S108"/>
    <mergeCell ref="U108:V108"/>
    <mergeCell ref="C109:S109"/>
    <mergeCell ref="U109:V109"/>
    <mergeCell ref="B103:T103"/>
    <mergeCell ref="U103:W103"/>
    <mergeCell ref="B104:V104"/>
    <mergeCell ref="B105:S105"/>
    <mergeCell ref="U105:V105"/>
    <mergeCell ref="B106:S106"/>
    <mergeCell ref="U106:V106"/>
    <mergeCell ref="C99:P99"/>
    <mergeCell ref="Q99:S99"/>
    <mergeCell ref="U99:V99"/>
    <mergeCell ref="C100:P100"/>
    <mergeCell ref="Q100:S100"/>
    <mergeCell ref="B101:P101"/>
    <mergeCell ref="Q101:S101"/>
    <mergeCell ref="U101:V101"/>
    <mergeCell ref="C97:P97"/>
    <mergeCell ref="Q97:S97"/>
    <mergeCell ref="U97:V97"/>
    <mergeCell ref="C98:P98"/>
    <mergeCell ref="Q98:S98"/>
    <mergeCell ref="U98:V98"/>
    <mergeCell ref="Q94:S94"/>
    <mergeCell ref="U94:V94"/>
    <mergeCell ref="C95:P95"/>
    <mergeCell ref="Q95:S95"/>
    <mergeCell ref="U95:V95"/>
    <mergeCell ref="C96:P96"/>
    <mergeCell ref="Q96:S96"/>
    <mergeCell ref="C92:P92"/>
    <mergeCell ref="Q92:S92"/>
    <mergeCell ref="U92:V92"/>
    <mergeCell ref="C93:P93"/>
    <mergeCell ref="Q93:S93"/>
    <mergeCell ref="U93:V93"/>
    <mergeCell ref="Q88:S88"/>
    <mergeCell ref="U88:V88"/>
    <mergeCell ref="C89:P89"/>
    <mergeCell ref="Q89:S89"/>
    <mergeCell ref="U89:V89"/>
    <mergeCell ref="C90:P90"/>
    <mergeCell ref="Q90:S90"/>
    <mergeCell ref="U90:V90"/>
    <mergeCell ref="C85:P85"/>
    <mergeCell ref="Q85:S85"/>
    <mergeCell ref="U85:V85"/>
    <mergeCell ref="C86:P86"/>
    <mergeCell ref="Q86:S86"/>
    <mergeCell ref="U86:V86"/>
    <mergeCell ref="C82:P82"/>
    <mergeCell ref="Q82:S82"/>
    <mergeCell ref="U82:V82"/>
    <mergeCell ref="C83:P83"/>
    <mergeCell ref="Q83:S83"/>
    <mergeCell ref="U83:V83"/>
    <mergeCell ref="C78:P78"/>
    <mergeCell ref="U78:V78"/>
    <mergeCell ref="C79:P79"/>
    <mergeCell ref="U79:V79"/>
    <mergeCell ref="C80:P80"/>
    <mergeCell ref="U80:V80"/>
    <mergeCell ref="C76:P76"/>
    <mergeCell ref="Q76:S76"/>
    <mergeCell ref="U76:V76"/>
    <mergeCell ref="C77:P77"/>
    <mergeCell ref="Q77:S77"/>
    <mergeCell ref="U77:V77"/>
    <mergeCell ref="C71:P71"/>
    <mergeCell ref="C72:P72"/>
    <mergeCell ref="U72:V72"/>
    <mergeCell ref="C73:P73"/>
    <mergeCell ref="U73:V73"/>
    <mergeCell ref="C74:P74"/>
    <mergeCell ref="U74:V74"/>
    <mergeCell ref="C69:P69"/>
    <mergeCell ref="Q69:S69"/>
    <mergeCell ref="U69:V69"/>
    <mergeCell ref="C70:P70"/>
    <mergeCell ref="Q70:S70"/>
    <mergeCell ref="U70:V70"/>
    <mergeCell ref="C65:P65"/>
    <mergeCell ref="U65:V65"/>
    <mergeCell ref="C66:P66"/>
    <mergeCell ref="U66:V66"/>
    <mergeCell ref="C67:P67"/>
    <mergeCell ref="C68:P68"/>
    <mergeCell ref="Q68:S68"/>
    <mergeCell ref="U68:V68"/>
    <mergeCell ref="C63:P63"/>
    <mergeCell ref="Q63:S63"/>
    <mergeCell ref="U63:V63"/>
    <mergeCell ref="C64:P64"/>
    <mergeCell ref="Q64:S64"/>
    <mergeCell ref="U64:V64"/>
    <mergeCell ref="C61:P61"/>
    <mergeCell ref="Q61:S61"/>
    <mergeCell ref="U61:V61"/>
    <mergeCell ref="C62:P62"/>
    <mergeCell ref="Q62:S62"/>
    <mergeCell ref="U62:V62"/>
    <mergeCell ref="C59:P59"/>
    <mergeCell ref="Q59:S59"/>
    <mergeCell ref="U59:V59"/>
    <mergeCell ref="C60:P60"/>
    <mergeCell ref="Q60:S60"/>
    <mergeCell ref="U60:V60"/>
    <mergeCell ref="Q56:S56"/>
    <mergeCell ref="U56:V56"/>
    <mergeCell ref="C57:P57"/>
    <mergeCell ref="C58:P58"/>
    <mergeCell ref="Q58:S58"/>
    <mergeCell ref="U58:V58"/>
    <mergeCell ref="C51:P51"/>
    <mergeCell ref="C52:P52"/>
    <mergeCell ref="C53:P53"/>
    <mergeCell ref="C54:P54"/>
    <mergeCell ref="C55:P55"/>
    <mergeCell ref="C56:P56"/>
    <mergeCell ref="C48:P48"/>
    <mergeCell ref="U48:V48"/>
    <mergeCell ref="C49:P49"/>
    <mergeCell ref="Q49:S49"/>
    <mergeCell ref="U49:V49"/>
    <mergeCell ref="C50:P50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R38:AV38"/>
    <mergeCell ref="AW38:AX38"/>
    <mergeCell ref="AY38:AY39"/>
    <mergeCell ref="B39:P39"/>
    <mergeCell ref="Q39:S39"/>
    <mergeCell ref="T39:W39"/>
    <mergeCell ref="AR39:AT39"/>
    <mergeCell ref="AU39:AV39"/>
    <mergeCell ref="B38:I38"/>
    <mergeCell ref="J38:K38"/>
    <mergeCell ref="L38:N38"/>
    <mergeCell ref="O38:P38"/>
    <mergeCell ref="Q38:S38"/>
    <mergeCell ref="AC38:AQ39"/>
    <mergeCell ref="B36:I36"/>
    <mergeCell ref="J36:K36"/>
    <mergeCell ref="L36:N36"/>
    <mergeCell ref="O36:P36"/>
    <mergeCell ref="Q36:S36"/>
    <mergeCell ref="B37:I37"/>
    <mergeCell ref="J37:K37"/>
    <mergeCell ref="L37:N37"/>
    <mergeCell ref="O37:P37"/>
    <mergeCell ref="Q37:S37"/>
    <mergeCell ref="B34:I34"/>
    <mergeCell ref="J34:K34"/>
    <mergeCell ref="L34:N34"/>
    <mergeCell ref="O34:P34"/>
    <mergeCell ref="Q34:S34"/>
    <mergeCell ref="B35:I35"/>
    <mergeCell ref="J35:K35"/>
    <mergeCell ref="L35:N35"/>
    <mergeCell ref="O35:P35"/>
    <mergeCell ref="Q35:S35"/>
    <mergeCell ref="B32:I32"/>
    <mergeCell ref="J32:K32"/>
    <mergeCell ref="L32:N32"/>
    <mergeCell ref="O32:P32"/>
    <mergeCell ref="Q32:S32"/>
    <mergeCell ref="B33:I33"/>
    <mergeCell ref="J33:K33"/>
    <mergeCell ref="L33:N33"/>
    <mergeCell ref="O33:P33"/>
    <mergeCell ref="Q33:S33"/>
    <mergeCell ref="B30:I30"/>
    <mergeCell ref="J30:K30"/>
    <mergeCell ref="L30:N30"/>
    <mergeCell ref="O30:P30"/>
    <mergeCell ref="Q30:S30"/>
    <mergeCell ref="B31:I31"/>
    <mergeCell ref="J31:K31"/>
    <mergeCell ref="L31:N31"/>
    <mergeCell ref="O31:P31"/>
    <mergeCell ref="Q31:S31"/>
    <mergeCell ref="B28:I28"/>
    <mergeCell ref="J28:K28"/>
    <mergeCell ref="L28:N28"/>
    <mergeCell ref="O28:P28"/>
    <mergeCell ref="Q28:S28"/>
    <mergeCell ref="B29:I29"/>
    <mergeCell ref="J29:K29"/>
    <mergeCell ref="L29:N29"/>
    <mergeCell ref="O29:P29"/>
    <mergeCell ref="Q29:S29"/>
    <mergeCell ref="C26:P26"/>
    <mergeCell ref="B27:I27"/>
    <mergeCell ref="J27:K27"/>
    <mergeCell ref="L27:N27"/>
    <mergeCell ref="O27:P27"/>
    <mergeCell ref="Q27:S27"/>
    <mergeCell ref="B24:I24"/>
    <mergeCell ref="J24:K24"/>
    <mergeCell ref="L24:N24"/>
    <mergeCell ref="O24:P24"/>
    <mergeCell ref="B25:N25"/>
    <mergeCell ref="O25:S25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T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23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Орджоник.1 А(20)</vt:lpstr>
      <vt:lpstr>'Орджоник.1 А(20)'!Область_печати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2021-03-27T17:42:02Z</dcterms:created>
  <dcterms:modified xsi:type="dcterms:W3CDTF">2021-03-27T17:42:02Z</dcterms:modified>
</cp:coreProperties>
</file>