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758991C9-2611-45A9-9F61-64DD5804FCB5}" xr6:coauthVersionLast="45" xr6:coauthVersionMax="45" xr10:uidLastSave="{00000000-0000-0000-0000-000000000000}"/>
  <bookViews>
    <workbookView xWindow="-120" yWindow="-120" windowWidth="29040" windowHeight="15840" xr2:uid="{64625EBC-B1DA-4283-8F41-2CEB5E99A060}"/>
  </bookViews>
  <sheets>
    <sheet name="Шаумяна16(20)" sheetId="1" r:id="rId1"/>
  </sheets>
  <definedNames>
    <definedName name="_xlnm.Print_Area" localSheetId="0">'Шаумяна16(20)'!$A$1:$W$118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2" i="1" l="1"/>
  <c r="U87" i="1"/>
  <c r="U88" i="1" s="1"/>
  <c r="U93" i="1" s="1"/>
  <c r="T82" i="1"/>
  <c r="Q80" i="1"/>
  <c r="U80" i="1" s="1"/>
  <c r="W80" i="1" s="1"/>
  <c r="U76" i="1"/>
  <c r="W76" i="1" s="1"/>
  <c r="U73" i="1"/>
  <c r="Q73" i="1"/>
  <c r="U67" i="1"/>
  <c r="W67" i="1" s="1"/>
  <c r="U62" i="1"/>
  <c r="Q62" i="1"/>
  <c r="U44" i="1"/>
  <c r="AY41" i="1"/>
  <c r="AX41" i="1"/>
  <c r="AW41" i="1"/>
  <c r="AU41" i="1"/>
  <c r="AR41" i="1"/>
  <c r="Q39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O24" i="1"/>
  <c r="Q23" i="1"/>
  <c r="Q22" i="1"/>
  <c r="Q21" i="1" s="1"/>
  <c r="O21" i="1"/>
  <c r="L21" i="1"/>
  <c r="G9" i="1"/>
  <c r="W78" i="1" s="1"/>
  <c r="W44" i="1" l="1"/>
  <c r="Q56" i="1"/>
  <c r="U56" i="1" s="1"/>
  <c r="W56" i="1" s="1"/>
  <c r="Q48" i="1"/>
  <c r="U48" i="1" s="1"/>
  <c r="W48" i="1" s="1"/>
  <c r="W62" i="1"/>
  <c r="Q71" i="1"/>
  <c r="W73" i="1"/>
  <c r="Q78" i="1"/>
  <c r="Q44" i="1"/>
  <c r="Q67" i="1"/>
  <c r="W71" i="1"/>
  <c r="Q76" i="1"/>
  <c r="W82" i="1" l="1"/>
  <c r="Q82" i="1"/>
  <c r="U82" i="1"/>
  <c r="U84" i="1" s="1"/>
</calcChain>
</file>

<file path=xl/sharedStrings.xml><?xml version="1.0" encoding="utf-8"?>
<sst xmlns="http://schemas.openxmlformats.org/spreadsheetml/2006/main" count="111" uniqueCount="102">
  <si>
    <t xml:space="preserve"> </t>
  </si>
  <si>
    <t>МУЖРЭП №5</t>
  </si>
  <si>
    <t>Лицевой счет по начислению и расходованию денежных средств</t>
  </si>
  <si>
    <t>период</t>
  </si>
  <si>
    <t>по</t>
  </si>
  <si>
    <t>Шаумяна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</si>
  <si>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</si>
  <si>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</si>
  <si>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</si>
  <si>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</si>
  <si>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</si>
  <si>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</si>
  <si>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</si>
  <si>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</si>
  <si>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</si>
  <si>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</si>
  <si>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</si>
  <si>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</si>
  <si>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</si>
  <si>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</si>
  <si>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</si>
  <si>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</si>
  <si>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</si>
  <si>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</si>
  <si>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</si>
  <si>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</si>
  <si>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</si>
  <si>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</si>
  <si>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</si>
  <si>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</si>
  <si>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</si>
  <si>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</si>
  <si>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</si>
  <si>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</si>
  <si>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</si>
  <si>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</si>
  <si>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</si>
  <si>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</si>
  <si>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</si>
  <si>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</si>
  <si>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</si>
  <si>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тек.рем.тех.дивгностиров.газ.оборудования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</si>
  <si>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</si>
  <si>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</si>
  <si>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</si>
  <si>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</si>
  <si>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</si>
  <si>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</si>
  <si>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</si>
  <si>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</si>
  <si>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</si>
  <si>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</si>
  <si>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</si>
  <si>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</si>
  <si>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</si>
  <si>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</si>
  <si>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</si>
  <si>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</si>
  <si>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</si>
  <si>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</si>
  <si>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</si>
  <si>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</si>
  <si>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</si>
  <si>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</si>
  <si>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</si>
  <si>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Выписка Росреестра акт 127 от 01.06.2020</t>
  </si>
  <si>
    <r>
      <t>Аварийное обслуживание  систем отопления,ГВС,ХВС,В/О,электроснабжение МКД</t>
    </r>
    <r>
      <rPr>
        <i/>
        <sz val="10"/>
        <rFont val="Times New Roman"/>
        <family val="1"/>
        <charset val="204"/>
      </rPr>
      <t>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</si>
  <si>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</si>
  <si>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инжинерных сетей хвс,гвс,отопления,водоотведенияя</t>
  </si>
  <si>
    <t xml:space="preserve">Выезд на обследование гвс </t>
  </si>
  <si>
    <t xml:space="preserve">Выезд на обследование канализации </t>
  </si>
  <si>
    <t>Аварийное обслуживание МУП ЖЭУ №7</t>
  </si>
  <si>
    <t>Техническое обслуживание инженерных сетей электроснабжения МКД</t>
  </si>
  <si>
    <t>Осмотр и тех обслуживание электроустановок</t>
  </si>
  <si>
    <t>Замена сжимов, ламп, изоляция проводов</t>
  </si>
  <si>
    <t>Замена ламп накаливания</t>
  </si>
  <si>
    <t>4</t>
  </si>
  <si>
    <t>Поверка и прочистка дымоходов, вентканалов ИП Моисеенко</t>
  </si>
  <si>
    <t>акт№5 от 03.02.20</t>
  </si>
  <si>
    <t>акт№25 от 20.07.20</t>
  </si>
  <si>
    <t>5</t>
  </si>
  <si>
    <t>ТО внутридомовых и наружних газопроводов  по договору "Ставропольгоргаз"</t>
  </si>
  <si>
    <t>Проверка состояния газ.оборуд.акт В161 от 21.04.2020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</si>
  <si>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</si>
  <si>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</si>
  <si>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</si>
  <si>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</si>
  <si>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</si>
  <si>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</si>
  <si>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</si>
  <si>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</si>
  <si>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 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</si>
  <si>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</si>
  <si>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</si>
  <si>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</si>
  <si>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</si>
  <si>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Замена участка ХВС наружного ввода и общ.корридора акт октябрь,2020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</si>
  <si>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</si>
  <si>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</si>
  <si>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</si>
  <si>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 xml:space="preserve">Экономист:                                 ________________________                             И.В.Семенихина                                            </t>
  </si>
  <si>
    <t>Старший по дому                    _________________________                        В.Н.Панаетиди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</si>
</sst>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7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sz val="9"/>
      <name val="Arial"/>
      <family val="2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0" fontId="8" fillId="3" borderId="0" xfId="0" applyFont="1" applyFill="1" applyAlignment="1">
      <alignment horizontal="right" wrapText="1"/>
    </xf>
    <xf numFmtId="0" fontId="8" fillId="3" borderId="0" xfId="0" applyFont="1" applyFill="1" applyAlignment="1">
      <alignment horizontal="left" wrapText="1"/>
    </xf>
    <xf numFmtId="0" fontId="4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wrapText="1"/>
    </xf>
    <xf numFmtId="0" fontId="13" fillId="3" borderId="11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11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/>
    </xf>
    <xf numFmtId="2" fontId="15" fillId="3" borderId="8" xfId="0" applyNumberFormat="1" applyFont="1" applyFill="1" applyBorder="1" applyAlignment="1">
      <alignment horizontal="center"/>
    </xf>
    <xf numFmtId="2" fontId="15" fillId="3" borderId="17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164" fontId="15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16" fillId="0" borderId="0" xfId="0" applyFont="1"/>
    <xf numFmtId="0" fontId="17" fillId="4" borderId="11" xfId="0" applyFont="1" applyFill="1" applyBorder="1" applyAlignment="1">
      <alignment horizontal="center"/>
    </xf>
    <xf numFmtId="4" fontId="19" fillId="4" borderId="18" xfId="0" applyNumberFormat="1" applyFont="1" applyFill="1" applyBorder="1" applyAlignment="1">
      <alignment horizontal="center"/>
    </xf>
    <xf numFmtId="4" fontId="19" fillId="4" borderId="17" xfId="0" applyNumberFormat="1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8" xfId="0" applyFont="1" applyFill="1" applyBorder="1" applyAlignment="1">
      <alignment horizontal="left"/>
    </xf>
    <xf numFmtId="0" fontId="15" fillId="3" borderId="17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17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2" fontId="15" fillId="3" borderId="8" xfId="0" applyNumberFormat="1" applyFont="1" applyFill="1" applyBorder="1" applyAlignment="1">
      <alignment horizontal="center" wrapText="1"/>
    </xf>
    <xf numFmtId="2" fontId="20" fillId="3" borderId="17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17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17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17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19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2" fontId="12" fillId="3" borderId="19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9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20" xfId="0" applyNumberFormat="1" applyFont="1" applyFill="1" applyBorder="1" applyAlignment="1">
      <alignment horizontal="center"/>
    </xf>
    <xf numFmtId="0" fontId="23" fillId="7" borderId="21" xfId="1" applyFont="1" applyFill="1" applyBorder="1" applyAlignment="1">
      <alignment horizontal="center" vertical="center"/>
    </xf>
    <xf numFmtId="0" fontId="23" fillId="7" borderId="22" xfId="1" applyFont="1" applyFill="1" applyBorder="1" applyAlignment="1">
      <alignment horizontal="center" wrapText="1"/>
    </xf>
    <xf numFmtId="0" fontId="23" fillId="7" borderId="23" xfId="1" applyFont="1" applyFill="1" applyBorder="1" applyAlignment="1">
      <alignment horizontal="center" wrapText="1"/>
    </xf>
    <xf numFmtId="0" fontId="23" fillId="7" borderId="21" xfId="1" applyFont="1" applyFill="1" applyBorder="1" applyAlignment="1">
      <alignment horizontal="center" textRotation="90" wrapText="1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3" fillId="7" borderId="21" xfId="1" applyFont="1" applyFill="1" applyBorder="1" applyAlignment="1">
      <alignment horizontal="center" wrapText="1"/>
    </xf>
    <xf numFmtId="0" fontId="23" fillId="7" borderId="21" xfId="1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0" fontId="23" fillId="7" borderId="21" xfId="1" applyFont="1" applyFill="1" applyBorder="1" applyAlignment="1">
      <alignment horizontal="center" vertical="center"/>
    </xf>
    <xf numFmtId="0" fontId="23" fillId="7" borderId="23" xfId="1" applyFont="1" applyFill="1" applyBorder="1" applyAlignment="1">
      <alignment horizontal="center" wrapText="1"/>
    </xf>
    <xf numFmtId="0" fontId="23" fillId="7" borderId="23" xfId="1" applyFont="1" applyFill="1" applyBorder="1" applyAlignment="1">
      <alignment horizontal="center" textRotation="90" wrapText="1"/>
    </xf>
    <xf numFmtId="0" fontId="26" fillId="3" borderId="2" xfId="0" applyFont="1" applyFill="1" applyBorder="1"/>
    <xf numFmtId="0" fontId="26" fillId="3" borderId="3" xfId="0" applyFont="1" applyFill="1" applyBorder="1"/>
    <xf numFmtId="0" fontId="26" fillId="3" borderId="4" xfId="0" applyFont="1" applyFill="1" applyBorder="1"/>
    <xf numFmtId="0" fontId="26" fillId="3" borderId="3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1" fontId="23" fillId="7" borderId="21" xfId="1" applyNumberFormat="1" applyFont="1" applyFill="1" applyBorder="1" applyAlignment="1">
      <alignment horizontal="left"/>
    </xf>
    <xf numFmtId="0" fontId="19" fillId="7" borderId="21" xfId="1" applyFont="1" applyFill="1" applyBorder="1" applyAlignment="1">
      <alignment horizontal="left" wrapText="1"/>
    </xf>
    <xf numFmtId="4" fontId="17" fillId="7" borderId="23" xfId="1" applyNumberFormat="1" applyFont="1" applyFill="1" applyBorder="1" applyAlignment="1">
      <alignment horizontal="center"/>
    </xf>
    <xf numFmtId="2" fontId="27" fillId="7" borderId="21" xfId="1" applyNumberFormat="1" applyFont="1" applyFill="1" applyBorder="1" applyAlignment="1">
      <alignment horizontal="center"/>
    </xf>
    <xf numFmtId="4" fontId="28" fillId="7" borderId="23" xfId="1" applyNumberFormat="1" applyFont="1" applyFill="1" applyBorder="1" applyAlignment="1">
      <alignment horizontal="center"/>
    </xf>
    <xf numFmtId="2" fontId="29" fillId="7" borderId="21" xfId="1" applyNumberFormat="1" applyFont="1" applyFill="1" applyBorder="1" applyAlignment="1">
      <alignment horizontal="center"/>
    </xf>
    <xf numFmtId="2" fontId="30" fillId="7" borderId="23" xfId="1" applyNumberFormat="1" applyFont="1" applyFill="1" applyBorder="1" applyAlignment="1">
      <alignment horizontal="center"/>
    </xf>
    <xf numFmtId="0" fontId="26" fillId="3" borderId="24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7" fillId="7" borderId="0" xfId="1" applyNumberFormat="1" applyFont="1" applyFill="1" applyAlignment="1">
      <alignment horizontal="center"/>
    </xf>
    <xf numFmtId="4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2" fontId="30" fillId="7" borderId="0" xfId="1" applyNumberFormat="1" applyFont="1" applyFill="1" applyAlignment="1">
      <alignment horizontal="center"/>
    </xf>
    <xf numFmtId="0" fontId="31" fillId="3" borderId="27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vertical="center" wrapText="1"/>
    </xf>
    <xf numFmtId="4" fontId="31" fillId="3" borderId="29" xfId="0" applyNumberFormat="1" applyFont="1" applyFill="1" applyBorder="1" applyAlignment="1">
      <alignment horizontal="center" wrapText="1"/>
    </xf>
    <xf numFmtId="2" fontId="31" fillId="3" borderId="29" xfId="0" applyNumberFormat="1" applyFont="1" applyFill="1" applyBorder="1" applyAlignment="1">
      <alignment horizontal="center" wrapText="1"/>
    </xf>
    <xf numFmtId="2" fontId="31" fillId="3" borderId="30" xfId="0" applyNumberFormat="1" applyFont="1" applyFill="1" applyBorder="1" applyAlignment="1">
      <alignment horizontal="center"/>
    </xf>
    <xf numFmtId="2" fontId="31" fillId="3" borderId="31" xfId="0" applyNumberFormat="1" applyFont="1" applyFill="1" applyBorder="1" applyAlignment="1">
      <alignment horizontal="center"/>
    </xf>
    <xf numFmtId="2" fontId="31" fillId="3" borderId="29" xfId="0" applyNumberFormat="1" applyFont="1" applyFill="1" applyBorder="1" applyAlignment="1">
      <alignment horizontal="center"/>
    </xf>
    <xf numFmtId="0" fontId="31" fillId="3" borderId="32" xfId="0" applyFont="1" applyFill="1" applyBorder="1" applyAlignment="1">
      <alignment horizontal="left" vertical="center" wrapText="1"/>
    </xf>
    <xf numFmtId="0" fontId="31" fillId="3" borderId="28" xfId="0" applyFont="1" applyFill="1" applyBorder="1" applyAlignment="1">
      <alignment horizontal="left" vertical="center" wrapText="1"/>
    </xf>
    <xf numFmtId="0" fontId="31" fillId="3" borderId="33" xfId="0" applyFont="1" applyFill="1" applyBorder="1" applyAlignment="1">
      <alignment horizontal="left" vertical="center" wrapText="1"/>
    </xf>
    <xf numFmtId="4" fontId="31" fillId="3" borderId="32" xfId="0" applyNumberFormat="1" applyFont="1" applyFill="1" applyBorder="1" applyAlignment="1">
      <alignment horizontal="center" vertical="center" wrapText="1"/>
    </xf>
    <xf numFmtId="4" fontId="31" fillId="3" borderId="28" xfId="0" applyNumberFormat="1" applyFont="1" applyFill="1" applyBorder="1" applyAlignment="1">
      <alignment horizontal="center" vertical="center" wrapText="1"/>
    </xf>
    <xf numFmtId="4" fontId="31" fillId="3" borderId="33" xfId="0" applyNumberFormat="1" applyFont="1" applyFill="1" applyBorder="1" applyAlignment="1">
      <alignment horizontal="center" vertical="center" wrapText="1"/>
    </xf>
    <xf numFmtId="2" fontId="31" fillId="3" borderId="11" xfId="0" applyNumberFormat="1" applyFont="1" applyFill="1" applyBorder="1" applyAlignment="1">
      <alignment horizontal="center" wrapText="1"/>
    </xf>
    <xf numFmtId="2" fontId="31" fillId="3" borderId="32" xfId="0" applyNumberFormat="1" applyFont="1" applyFill="1" applyBorder="1" applyAlignment="1">
      <alignment horizontal="center"/>
    </xf>
    <xf numFmtId="2" fontId="31" fillId="3" borderId="33" xfId="0" applyNumberFormat="1" applyFont="1" applyFill="1" applyBorder="1" applyAlignment="1">
      <alignment horizontal="center"/>
    </xf>
    <xf numFmtId="0" fontId="33" fillId="3" borderId="11" xfId="0" applyFont="1" applyFill="1" applyBorder="1"/>
    <xf numFmtId="2" fontId="34" fillId="3" borderId="32" xfId="0" applyNumberFormat="1" applyFont="1" applyFill="1" applyBorder="1" applyAlignment="1">
      <alignment horizontal="center"/>
    </xf>
    <xf numFmtId="2" fontId="34" fillId="3" borderId="33" xfId="0" applyNumberFormat="1" applyFont="1" applyFill="1" applyBorder="1" applyAlignment="1">
      <alignment horizontal="center"/>
    </xf>
    <xf numFmtId="0" fontId="31" fillId="3" borderId="32" xfId="0" applyFont="1" applyFill="1" applyBorder="1" applyAlignment="1">
      <alignment vertical="center" wrapText="1"/>
    </xf>
    <xf numFmtId="0" fontId="31" fillId="3" borderId="28" xfId="0" applyFont="1" applyFill="1" applyBorder="1" applyAlignment="1">
      <alignment vertical="center" wrapText="1"/>
    </xf>
    <xf numFmtId="0" fontId="31" fillId="3" borderId="33" xfId="0" applyFont="1" applyFill="1" applyBorder="1" applyAlignment="1">
      <alignment vertical="center" wrapText="1"/>
    </xf>
    <xf numFmtId="2" fontId="31" fillId="3" borderId="28" xfId="0" applyNumberFormat="1" applyFont="1" applyFill="1" applyBorder="1" applyAlignment="1">
      <alignment horizontal="center"/>
    </xf>
    <xf numFmtId="2" fontId="31" fillId="3" borderId="11" xfId="0" applyNumberFormat="1" applyFont="1" applyFill="1" applyBorder="1" applyAlignment="1">
      <alignment horizontal="center"/>
    </xf>
    <xf numFmtId="0" fontId="31" fillId="3" borderId="32" xfId="0" applyFont="1" applyFill="1" applyBorder="1" applyAlignment="1">
      <alignment horizontal="left" wrapText="1"/>
    </xf>
    <xf numFmtId="0" fontId="31" fillId="3" borderId="28" xfId="0" applyFont="1" applyFill="1" applyBorder="1" applyAlignment="1">
      <alignment horizontal="left" wrapText="1"/>
    </xf>
    <xf numFmtId="0" fontId="31" fillId="3" borderId="33" xfId="0" applyFont="1" applyFill="1" applyBorder="1" applyAlignment="1">
      <alignment horizontal="left" wrapText="1"/>
    </xf>
    <xf numFmtId="2" fontId="31" fillId="3" borderId="32" xfId="0" applyNumberFormat="1" applyFont="1" applyFill="1" applyBorder="1" applyAlignment="1">
      <alignment horizontal="center" vertical="center"/>
    </xf>
    <xf numFmtId="2" fontId="31" fillId="3" borderId="28" xfId="0" applyNumberFormat="1" applyFont="1" applyFill="1" applyBorder="1" applyAlignment="1">
      <alignment horizontal="center" vertical="center"/>
    </xf>
    <xf numFmtId="2" fontId="31" fillId="3" borderId="33" xfId="0" applyNumberFormat="1" applyFont="1" applyFill="1" applyBorder="1" applyAlignment="1">
      <alignment horizontal="center" vertical="center"/>
    </xf>
    <xf numFmtId="2" fontId="31" fillId="3" borderId="32" xfId="0" applyNumberFormat="1" applyFont="1" applyFill="1" applyBorder="1" applyAlignment="1">
      <alignment horizontal="center"/>
    </xf>
    <xf numFmtId="2" fontId="31" fillId="3" borderId="33" xfId="0" applyNumberFormat="1" applyFont="1" applyFill="1" applyBorder="1" applyAlignment="1">
      <alignment horizontal="center"/>
    </xf>
    <xf numFmtId="0" fontId="33" fillId="3" borderId="32" xfId="0" applyFont="1" applyFill="1" applyBorder="1" applyAlignment="1">
      <alignment horizontal="left" wrapText="1"/>
    </xf>
    <xf numFmtId="0" fontId="33" fillId="3" borderId="28" xfId="0" applyFont="1" applyFill="1" applyBorder="1" applyAlignment="1">
      <alignment horizontal="left" wrapText="1"/>
    </xf>
    <xf numFmtId="0" fontId="33" fillId="3" borderId="33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vertical="center" wrapText="1"/>
    </xf>
    <xf numFmtId="0" fontId="33" fillId="3" borderId="28" xfId="0" applyFont="1" applyFill="1" applyBorder="1" applyAlignment="1">
      <alignment horizontal="left" vertical="center" wrapText="1"/>
    </xf>
    <xf numFmtId="0" fontId="33" fillId="3" borderId="33" xfId="0" applyFont="1" applyFill="1" applyBorder="1" applyAlignment="1">
      <alignment horizontal="left" vertical="center" wrapText="1"/>
    </xf>
    <xf numFmtId="0" fontId="33" fillId="3" borderId="32" xfId="0" applyFont="1" applyFill="1" applyBorder="1" applyAlignment="1">
      <alignment horizontal="left" wrapText="1"/>
    </xf>
    <xf numFmtId="0" fontId="33" fillId="3" borderId="28" xfId="0" applyFont="1" applyFill="1" applyBorder="1" applyAlignment="1">
      <alignment horizontal="left" wrapText="1"/>
    </xf>
    <xf numFmtId="0" fontId="33" fillId="3" borderId="33" xfId="0" applyFont="1" applyFill="1" applyBorder="1" applyAlignment="1">
      <alignment horizontal="left" wrapText="1"/>
    </xf>
    <xf numFmtId="2" fontId="31" fillId="3" borderId="32" xfId="0" applyNumberFormat="1" applyFont="1" applyFill="1" applyBorder="1" applyAlignment="1">
      <alignment horizontal="center" vertical="center"/>
    </xf>
    <xf numFmtId="2" fontId="31" fillId="3" borderId="28" xfId="0" applyNumberFormat="1" applyFont="1" applyFill="1" applyBorder="1" applyAlignment="1">
      <alignment horizontal="center" vertical="center"/>
    </xf>
    <xf numFmtId="2" fontId="31" fillId="3" borderId="33" xfId="0" applyNumberFormat="1" applyFont="1" applyFill="1" applyBorder="1" applyAlignment="1">
      <alignment horizontal="center" vertical="center"/>
    </xf>
    <xf numFmtId="2" fontId="31" fillId="3" borderId="11" xfId="0" applyNumberFormat="1" applyFont="1" applyFill="1" applyBorder="1" applyAlignment="1">
      <alignment horizontal="center" vertical="center" wrapText="1"/>
    </xf>
    <xf numFmtId="2" fontId="31" fillId="3" borderId="32" xfId="0" applyNumberFormat="1" applyFont="1" applyFill="1" applyBorder="1" applyAlignment="1">
      <alignment horizontal="center" vertical="center" wrapText="1"/>
    </xf>
    <xf numFmtId="2" fontId="31" fillId="3" borderId="28" xfId="0" applyNumberFormat="1" applyFont="1" applyFill="1" applyBorder="1" applyAlignment="1">
      <alignment horizontal="center" vertical="center" wrapText="1"/>
    </xf>
    <xf numFmtId="2" fontId="31" fillId="3" borderId="33" xfId="0" applyNumberFormat="1" applyFont="1" applyFill="1" applyBorder="1" applyAlignment="1">
      <alignment horizontal="center" vertical="center" wrapText="1"/>
    </xf>
    <xf numFmtId="0" fontId="33" fillId="3" borderId="32" xfId="0" applyFont="1" applyFill="1" applyBorder="1" applyAlignment="1">
      <alignment horizontal="left"/>
    </xf>
    <xf numFmtId="0" fontId="33" fillId="3" borderId="28" xfId="0" applyFont="1" applyFill="1" applyBorder="1" applyAlignment="1">
      <alignment horizontal="left"/>
    </xf>
    <xf numFmtId="0" fontId="33" fillId="3" borderId="33" xfId="0" applyFont="1" applyFill="1" applyBorder="1" applyAlignment="1">
      <alignment horizontal="left"/>
    </xf>
    <xf numFmtId="2" fontId="31" fillId="3" borderId="32" xfId="0" applyNumberFormat="1" applyFont="1" applyFill="1" applyBorder="1" applyAlignment="1">
      <alignment horizontal="center" vertical="center" wrapText="1"/>
    </xf>
    <xf numFmtId="2" fontId="31" fillId="3" borderId="28" xfId="0" applyNumberFormat="1" applyFont="1" applyFill="1" applyBorder="1" applyAlignment="1">
      <alignment horizontal="center" vertical="center" wrapText="1"/>
    </xf>
    <xf numFmtId="2" fontId="31" fillId="3" borderId="33" xfId="0" applyNumberFormat="1" applyFont="1" applyFill="1" applyBorder="1" applyAlignment="1">
      <alignment horizontal="center" vertical="center" wrapText="1"/>
    </xf>
    <xf numFmtId="49" fontId="35" fillId="3" borderId="11" xfId="0" applyNumberFormat="1" applyFont="1" applyFill="1" applyBorder="1" applyAlignment="1">
      <alignment horizontal="center"/>
    </xf>
    <xf numFmtId="2" fontId="33" fillId="3" borderId="11" xfId="0" applyNumberFormat="1" applyFont="1" applyFill="1" applyBorder="1" applyAlignment="1">
      <alignment horizontal="center"/>
    </xf>
    <xf numFmtId="2" fontId="33" fillId="3" borderId="11" xfId="0" applyNumberFormat="1" applyFont="1" applyFill="1" applyBorder="1" applyAlignment="1">
      <alignment horizontal="center"/>
    </xf>
    <xf numFmtId="2" fontId="33" fillId="3" borderId="32" xfId="0" applyNumberFormat="1" applyFont="1" applyFill="1" applyBorder="1" applyAlignment="1">
      <alignment horizontal="center"/>
    </xf>
    <xf numFmtId="2" fontId="33" fillId="3" borderId="33" xfId="0" applyNumberFormat="1" applyFont="1" applyFill="1" applyBorder="1" applyAlignment="1">
      <alignment horizontal="center"/>
    </xf>
    <xf numFmtId="0" fontId="33" fillId="3" borderId="32" xfId="0" applyFont="1" applyFill="1" applyBorder="1" applyAlignment="1">
      <alignment horizontal="left"/>
    </xf>
    <xf numFmtId="0" fontId="33" fillId="3" borderId="28" xfId="0" applyFont="1" applyFill="1" applyBorder="1" applyAlignment="1">
      <alignment horizontal="left"/>
    </xf>
    <xf numFmtId="0" fontId="33" fillId="3" borderId="33" xfId="0" applyFont="1" applyFill="1" applyBorder="1" applyAlignment="1">
      <alignment horizontal="left"/>
    </xf>
    <xf numFmtId="2" fontId="33" fillId="3" borderId="32" xfId="0" applyNumberFormat="1" applyFont="1" applyFill="1" applyBorder="1" applyAlignment="1">
      <alignment horizontal="center"/>
    </xf>
    <xf numFmtId="2" fontId="33" fillId="3" borderId="33" xfId="0" applyNumberFormat="1" applyFont="1" applyFill="1" applyBorder="1" applyAlignment="1">
      <alignment horizontal="center"/>
    </xf>
    <xf numFmtId="49" fontId="32" fillId="3" borderId="11" xfId="0" applyNumberFormat="1" applyFont="1" applyFill="1" applyBorder="1" applyAlignment="1">
      <alignment horizontal="center"/>
    </xf>
    <xf numFmtId="0" fontId="33" fillId="3" borderId="32" xfId="0" applyFont="1" applyFill="1" applyBorder="1"/>
    <xf numFmtId="0" fontId="33" fillId="3" borderId="28" xfId="0" applyFont="1" applyFill="1" applyBorder="1"/>
    <xf numFmtId="0" fontId="33" fillId="3" borderId="33" xfId="0" applyFont="1" applyFill="1" applyBorder="1"/>
    <xf numFmtId="2" fontId="33" fillId="3" borderId="28" xfId="0" applyNumberFormat="1" applyFont="1" applyFill="1" applyBorder="1" applyAlignment="1">
      <alignment horizontal="center"/>
    </xf>
    <xf numFmtId="0" fontId="31" fillId="3" borderId="11" xfId="0" applyFont="1" applyFill="1" applyBorder="1"/>
    <xf numFmtId="4" fontId="31" fillId="3" borderId="11" xfId="0" applyNumberFormat="1" applyFont="1" applyFill="1" applyBorder="1" applyAlignment="1">
      <alignment horizontal="center"/>
    </xf>
    <xf numFmtId="4" fontId="31" fillId="3" borderId="32" xfId="0" applyNumberFormat="1" applyFont="1" applyFill="1" applyBorder="1" applyAlignment="1">
      <alignment horizontal="center"/>
    </xf>
    <xf numFmtId="4" fontId="31" fillId="3" borderId="28" xfId="0" applyNumberFormat="1" applyFont="1" applyFill="1" applyBorder="1" applyAlignment="1">
      <alignment horizontal="center"/>
    </xf>
    <xf numFmtId="4" fontId="31" fillId="3" borderId="33" xfId="0" applyNumberFormat="1" applyFont="1" applyFill="1" applyBorder="1" applyAlignment="1">
      <alignment horizontal="center"/>
    </xf>
    <xf numFmtId="0" fontId="33" fillId="3" borderId="32" xfId="0" applyFont="1" applyFill="1" applyBorder="1"/>
    <xf numFmtId="0" fontId="33" fillId="3" borderId="28" xfId="0" applyFont="1" applyFill="1" applyBorder="1"/>
    <xf numFmtId="0" fontId="33" fillId="3" borderId="33" xfId="0" applyFont="1" applyFill="1" applyBorder="1"/>
    <xf numFmtId="4" fontId="33" fillId="3" borderId="32" xfId="0" applyNumberFormat="1" applyFont="1" applyFill="1" applyBorder="1" applyAlignment="1">
      <alignment horizontal="center"/>
    </xf>
    <xf numFmtId="4" fontId="33" fillId="3" borderId="28" xfId="0" applyNumberFormat="1" applyFont="1" applyFill="1" applyBorder="1" applyAlignment="1">
      <alignment horizontal="center"/>
    </xf>
    <xf numFmtId="4" fontId="33" fillId="3" borderId="33" xfId="0" applyNumberFormat="1" applyFont="1" applyFill="1" applyBorder="1" applyAlignment="1">
      <alignment horizontal="center"/>
    </xf>
    <xf numFmtId="2" fontId="36" fillId="3" borderId="32" xfId="0" applyNumberFormat="1" applyFont="1" applyFill="1" applyBorder="1" applyAlignment="1">
      <alignment horizontal="center"/>
    </xf>
    <xf numFmtId="2" fontId="36" fillId="3" borderId="33" xfId="0" applyNumberFormat="1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1" fillId="3" borderId="32" xfId="0" applyFont="1" applyFill="1" applyBorder="1"/>
    <xf numFmtId="0" fontId="31" fillId="3" borderId="28" xfId="0" applyFont="1" applyFill="1" applyBorder="1"/>
    <xf numFmtId="0" fontId="31" fillId="3" borderId="32" xfId="0" applyFont="1" applyFill="1" applyBorder="1" applyAlignment="1">
      <alignment horizontal="center"/>
    </xf>
    <xf numFmtId="0" fontId="31" fillId="3" borderId="28" xfId="0" applyFont="1" applyFill="1" applyBorder="1" applyAlignment="1">
      <alignment horizontal="center"/>
    </xf>
    <xf numFmtId="0" fontId="31" fillId="3" borderId="33" xfId="0" applyFont="1" applyFill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165" fontId="31" fillId="3" borderId="11" xfId="0" applyNumberFormat="1" applyFont="1" applyFill="1" applyBorder="1" applyAlignment="1">
      <alignment horizontal="center"/>
    </xf>
    <xf numFmtId="0" fontId="33" fillId="3" borderId="32" xfId="0" applyFont="1" applyFill="1" applyBorder="1" applyAlignment="1">
      <alignment horizontal="center"/>
    </xf>
    <xf numFmtId="0" fontId="33" fillId="3" borderId="28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165" fontId="31" fillId="3" borderId="32" xfId="0" applyNumberFormat="1" applyFont="1" applyFill="1" applyBorder="1" applyAlignment="1">
      <alignment horizontal="center"/>
    </xf>
    <xf numFmtId="165" fontId="31" fillId="3" borderId="28" xfId="0" applyNumberFormat="1" applyFont="1" applyFill="1" applyBorder="1" applyAlignment="1">
      <alignment horizontal="center"/>
    </xf>
    <xf numFmtId="165" fontId="31" fillId="3" borderId="33" xfId="0" applyNumberFormat="1" applyFont="1" applyFill="1" applyBorder="1" applyAlignment="1">
      <alignment horizontal="center"/>
    </xf>
    <xf numFmtId="2" fontId="31" fillId="3" borderId="11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2" fontId="37" fillId="3" borderId="33" xfId="0" applyNumberFormat="1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2" fontId="38" fillId="3" borderId="33" xfId="0" applyNumberFormat="1" applyFont="1" applyFill="1" applyBorder="1" applyAlignment="1">
      <alignment horizontal="center"/>
    </xf>
    <xf numFmtId="2" fontId="19" fillId="3" borderId="32" xfId="0" applyNumberFormat="1" applyFont="1" applyFill="1" applyBorder="1" applyAlignment="1">
      <alignment horizontal="center"/>
    </xf>
    <xf numFmtId="2" fontId="19" fillId="3" borderId="33" xfId="0" applyNumberFormat="1" applyFont="1" applyFill="1" applyBorder="1" applyAlignment="1">
      <alignment horizontal="center"/>
    </xf>
    <xf numFmtId="164" fontId="31" fillId="3" borderId="11" xfId="0" applyNumberFormat="1" applyFont="1" applyFill="1" applyBorder="1" applyAlignment="1">
      <alignment horizontal="center"/>
    </xf>
    <xf numFmtId="164" fontId="31" fillId="3" borderId="32" xfId="0" applyNumberFormat="1" applyFont="1" applyFill="1" applyBorder="1" applyAlignment="1">
      <alignment horizontal="center"/>
    </xf>
    <xf numFmtId="164" fontId="31" fillId="3" borderId="28" xfId="0" applyNumberFormat="1" applyFont="1" applyFill="1" applyBorder="1" applyAlignment="1">
      <alignment horizontal="center"/>
    </xf>
    <xf numFmtId="164" fontId="31" fillId="3" borderId="33" xfId="0" applyNumberFormat="1" applyFont="1" applyFill="1" applyBorder="1" applyAlignment="1">
      <alignment horizontal="center"/>
    </xf>
    <xf numFmtId="2" fontId="33" fillId="3" borderId="28" xfId="0" applyNumberFormat="1" applyFont="1" applyFill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19" fillId="3" borderId="11" xfId="0" applyFont="1" applyFill="1" applyBorder="1" applyAlignment="1">
      <alignment vertical="center"/>
    </xf>
    <xf numFmtId="2" fontId="19" fillId="3" borderId="11" xfId="0" applyNumberFormat="1" applyFont="1" applyFill="1" applyBorder="1" applyAlignment="1">
      <alignment horizontal="center" vertical="center"/>
    </xf>
    <xf numFmtId="2" fontId="19" fillId="3" borderId="11" xfId="0" applyNumberFormat="1" applyFont="1" applyFill="1" applyBorder="1" applyAlignment="1">
      <alignment horizontal="center"/>
    </xf>
    <xf numFmtId="0" fontId="31" fillId="3" borderId="34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 vertical="center"/>
    </xf>
    <xf numFmtId="2" fontId="19" fillId="3" borderId="34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7" xfId="0" applyNumberFormat="1" applyFont="1" applyFill="1" applyBorder="1" applyAlignment="1">
      <alignment horizontal="center"/>
    </xf>
    <xf numFmtId="2" fontId="31" fillId="3" borderId="34" xfId="0" applyNumberFormat="1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4" fontId="40" fillId="4" borderId="1" xfId="0" applyNumberFormat="1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2" fontId="41" fillId="4" borderId="1" xfId="0" applyNumberFormat="1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/>
    </xf>
    <xf numFmtId="2" fontId="31" fillId="4" borderId="1" xfId="0" applyNumberFormat="1" applyFont="1" applyFill="1" applyBorder="1" applyAlignment="1">
      <alignment horizontal="center"/>
    </xf>
    <xf numFmtId="0" fontId="39" fillId="3" borderId="0" xfId="0" applyFont="1" applyFill="1" applyAlignment="1">
      <alignment horizontal="center"/>
    </xf>
    <xf numFmtId="4" fontId="40" fillId="3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2" fontId="41" fillId="3" borderId="0" xfId="0" applyNumberFormat="1" applyFont="1" applyFill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0" fontId="43" fillId="3" borderId="39" xfId="0" applyFont="1" applyFill="1" applyBorder="1" applyAlignment="1">
      <alignment horizontal="center" vertical="center"/>
    </xf>
    <xf numFmtId="0" fontId="43" fillId="3" borderId="40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2" fontId="44" fillId="3" borderId="0" xfId="0" applyNumberFormat="1" applyFont="1" applyFill="1" applyAlignment="1">
      <alignment horizontal="center"/>
    </xf>
    <xf numFmtId="0" fontId="35" fillId="4" borderId="39" xfId="0" applyFont="1" applyFill="1" applyBorder="1" applyAlignment="1">
      <alignment horizontal="left"/>
    </xf>
    <xf numFmtId="0" fontId="35" fillId="4" borderId="40" xfId="0" applyFont="1" applyFill="1" applyBorder="1" applyAlignment="1">
      <alignment horizontal="left"/>
    </xf>
    <xf numFmtId="0" fontId="35" fillId="4" borderId="41" xfId="0" applyFont="1" applyFill="1" applyBorder="1" applyAlignment="1">
      <alignment horizontal="left"/>
    </xf>
    <xf numFmtId="2" fontId="35" fillId="4" borderId="40" xfId="0" applyNumberFormat="1" applyFont="1" applyFill="1" applyBorder="1" applyAlignment="1">
      <alignment horizontal="center" wrapText="1"/>
    </xf>
    <xf numFmtId="4" fontId="45" fillId="4" borderId="39" xfId="0" applyNumberFormat="1" applyFont="1" applyFill="1" applyBorder="1" applyAlignment="1">
      <alignment horizontal="center"/>
    </xf>
    <xf numFmtId="4" fontId="45" fillId="4" borderId="41" xfId="0" applyNumberFormat="1" applyFont="1" applyFill="1" applyBorder="1" applyAlignment="1">
      <alignment horizontal="center"/>
    </xf>
    <xf numFmtId="0" fontId="46" fillId="4" borderId="39" xfId="0" applyFont="1" applyFill="1" applyBorder="1" applyAlignment="1">
      <alignment horizontal="left"/>
    </xf>
    <xf numFmtId="0" fontId="46" fillId="4" borderId="40" xfId="0" applyFont="1" applyFill="1" applyBorder="1" applyAlignment="1">
      <alignment horizontal="left"/>
    </xf>
    <xf numFmtId="0" fontId="46" fillId="4" borderId="41" xfId="0" applyFont="1" applyFill="1" applyBorder="1" applyAlignment="1">
      <alignment horizontal="left"/>
    </xf>
    <xf numFmtId="2" fontId="46" fillId="4" borderId="40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Alignment="1">
      <alignment horizontal="center"/>
    </xf>
    <xf numFmtId="0" fontId="46" fillId="4" borderId="42" xfId="0" applyFont="1" applyFill="1" applyBorder="1" applyAlignment="1">
      <alignment horizontal="left"/>
    </xf>
    <xf numFmtId="0" fontId="46" fillId="4" borderId="43" xfId="0" applyFont="1" applyFill="1" applyBorder="1" applyAlignment="1">
      <alignment horizontal="left"/>
    </xf>
    <xf numFmtId="0" fontId="46" fillId="4" borderId="44" xfId="0" applyFont="1" applyFill="1" applyBorder="1" applyAlignment="1">
      <alignment horizontal="left"/>
    </xf>
    <xf numFmtId="2" fontId="46" fillId="4" borderId="45" xfId="0" applyNumberFormat="1" applyFont="1" applyFill="1" applyBorder="1" applyAlignment="1">
      <alignment horizontal="center" wrapText="1"/>
    </xf>
    <xf numFmtId="4" fontId="48" fillId="4" borderId="46" xfId="0" applyNumberFormat="1" applyFont="1" applyFill="1" applyBorder="1" applyAlignment="1">
      <alignment horizontal="center"/>
    </xf>
    <xf numFmtId="0" fontId="48" fillId="4" borderId="47" xfId="0" applyFont="1" applyFill="1" applyBorder="1" applyAlignment="1">
      <alignment horizontal="center"/>
    </xf>
    <xf numFmtId="0" fontId="49" fillId="3" borderId="11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left"/>
    </xf>
    <xf numFmtId="2" fontId="23" fillId="3" borderId="11" xfId="0" applyNumberFormat="1" applyFont="1" applyFill="1" applyBorder="1" applyAlignment="1">
      <alignment horizontal="center" wrapText="1"/>
    </xf>
    <xf numFmtId="0" fontId="23" fillId="3" borderId="32" xfId="0" applyFont="1" applyFill="1" applyBorder="1" applyAlignment="1">
      <alignment horizontal="left"/>
    </xf>
    <xf numFmtId="0" fontId="23" fillId="3" borderId="28" xfId="0" applyFont="1" applyFill="1" applyBorder="1" applyAlignment="1">
      <alignment horizontal="left"/>
    </xf>
    <xf numFmtId="0" fontId="23" fillId="3" borderId="33" xfId="0" applyFont="1" applyFill="1" applyBorder="1" applyAlignment="1">
      <alignment horizontal="left"/>
    </xf>
    <xf numFmtId="4" fontId="33" fillId="3" borderId="32" xfId="0" applyNumberFormat="1" applyFont="1" applyFill="1" applyBorder="1" applyAlignment="1">
      <alignment horizontal="center"/>
    </xf>
    <xf numFmtId="4" fontId="33" fillId="3" borderId="33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0" fontId="50" fillId="4" borderId="48" xfId="0" applyFont="1" applyFill="1" applyBorder="1" applyAlignment="1">
      <alignment horizontal="left"/>
    </xf>
    <xf numFmtId="0" fontId="50" fillId="4" borderId="49" xfId="0" applyFont="1" applyFill="1" applyBorder="1" applyAlignment="1">
      <alignment horizontal="left"/>
    </xf>
    <xf numFmtId="0" fontId="50" fillId="4" borderId="50" xfId="0" applyFont="1" applyFill="1" applyBorder="1" applyAlignment="1">
      <alignment horizontal="left"/>
    </xf>
    <xf numFmtId="2" fontId="50" fillId="4" borderId="51" xfId="0" applyNumberFormat="1" applyFont="1" applyFill="1" applyBorder="1" applyAlignment="1">
      <alignment horizontal="center" wrapText="1"/>
    </xf>
    <xf numFmtId="4" fontId="45" fillId="4" borderId="52" xfId="0" applyNumberFormat="1" applyFont="1" applyFill="1" applyBorder="1" applyAlignment="1">
      <alignment horizontal="center"/>
    </xf>
    <xf numFmtId="4" fontId="45" fillId="4" borderId="53" xfId="0" applyNumberFormat="1" applyFont="1" applyFill="1" applyBorder="1" applyAlignment="1">
      <alignment horizontal="center"/>
    </xf>
    <xf numFmtId="0" fontId="46" fillId="4" borderId="46" xfId="0" applyFont="1" applyFill="1" applyBorder="1" applyAlignment="1">
      <alignment horizontal="left"/>
    </xf>
    <xf numFmtId="0" fontId="46" fillId="4" borderId="45" xfId="0" applyFont="1" applyFill="1" applyBorder="1" applyAlignment="1">
      <alignment horizontal="left"/>
    </xf>
    <xf numFmtId="0" fontId="46" fillId="4" borderId="47" xfId="0" applyFont="1" applyFill="1" applyBorder="1" applyAlignment="1">
      <alignment horizontal="left"/>
    </xf>
    <xf numFmtId="2" fontId="46" fillId="4" borderId="0" xfId="0" applyNumberFormat="1" applyFont="1" applyFill="1" applyAlignment="1">
      <alignment horizontal="center" wrapText="1"/>
    </xf>
    <xf numFmtId="4" fontId="45" fillId="4" borderId="54" xfId="0" applyNumberFormat="1" applyFont="1" applyFill="1" applyBorder="1" applyAlignment="1">
      <alignment horizontal="center"/>
    </xf>
    <xf numFmtId="4" fontId="45" fillId="4" borderId="55" xfId="0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3" fillId="3" borderId="1" xfId="0" applyNumberFormat="1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3" fillId="3" borderId="0" xfId="0" applyNumberFormat="1" applyFont="1" applyFill="1" applyAlignment="1">
      <alignment horizontal="center"/>
    </xf>
    <xf numFmtId="2" fontId="33" fillId="3" borderId="0" xfId="0" applyNumberFormat="1" applyFont="1" applyFill="1" applyAlignment="1">
      <alignment horizontal="center"/>
    </xf>
    <xf numFmtId="4" fontId="33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4" fontId="31" fillId="3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1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164" fontId="23" fillId="3" borderId="0" xfId="0" applyNumberFormat="1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9" fillId="3" borderId="0" xfId="0" applyNumberFormat="1" applyFont="1" applyFill="1" applyAlignment="1">
      <alignment horizontal="center"/>
    </xf>
    <xf numFmtId="0" fontId="51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2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5" fillId="3" borderId="0" xfId="0" applyFont="1" applyFill="1" applyAlignment="1">
      <alignment horizontal="left"/>
    </xf>
    <xf numFmtId="4" fontId="45" fillId="3" borderId="0" xfId="0" applyNumberFormat="1" applyFont="1" applyFill="1" applyAlignment="1">
      <alignment horizontal="center"/>
    </xf>
    <xf numFmtId="0" fontId="46" fillId="3" borderId="0" xfId="0" applyFont="1" applyFill="1" applyAlignment="1">
      <alignment horizontal="left"/>
    </xf>
    <xf numFmtId="0" fontId="46" fillId="3" borderId="0" xfId="0" applyFont="1" applyFill="1" applyAlignment="1">
      <alignment horizontal="center"/>
    </xf>
    <xf numFmtId="0" fontId="49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4" fontId="2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8" fillId="3" borderId="0" xfId="0" applyFont="1" applyFill="1" applyAlignment="1">
      <alignment horizontal="center"/>
    </xf>
    <xf numFmtId="0" fontId="4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F48D64F3-9F61-4C8F-8EB7-5F1F1924F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E7288-14A8-4B11-8131-92DD10B97F17}">
  <sheetPr>
    <tabColor theme="6"/>
  </sheetPr>
  <dimension ref="B2:AY118"/>
  <sheetViews>
    <sheetView tabSelected="1" topLeftCell="A66" workbookViewId="0">
      <selection activeCell="B85" sqref="B85:V85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10" customWidth="1"/>
    <col min="18" max="18" width="2.5703125" style="410" customWidth="1"/>
    <col min="19" max="19" width="9.140625" style="410"/>
    <col min="20" max="20" width="7.5703125" style="410" customWidth="1"/>
    <col min="21" max="22" width="9.140625" style="410"/>
    <col min="23" max="23" width="8.7109375" style="410" customWidth="1"/>
  </cols>
  <sheetData>
    <row r="2" spans="2:2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13"/>
      <c r="R6" s="13"/>
      <c r="S6" s="13"/>
      <c r="T6" s="13"/>
      <c r="U6" s="13"/>
      <c r="V6" s="13"/>
      <c r="W6" s="10"/>
    </row>
    <row r="7" spans="2:23" x14ac:dyDescent="0.25">
      <c r="B7" s="12"/>
      <c r="C7" s="9" t="s">
        <v>3</v>
      </c>
      <c r="D7" s="9"/>
      <c r="E7" s="9"/>
      <c r="F7" s="14">
        <v>43831</v>
      </c>
      <c r="G7" s="15"/>
      <c r="H7" s="14">
        <v>44196</v>
      </c>
      <c r="I7" s="15"/>
      <c r="J7" s="15"/>
      <c r="K7" s="15"/>
      <c r="L7" s="16" t="s">
        <v>4</v>
      </c>
      <c r="M7" s="17" t="s">
        <v>5</v>
      </c>
      <c r="N7" s="18"/>
      <c r="O7" s="18"/>
      <c r="P7" s="18"/>
      <c r="Q7" s="18"/>
      <c r="R7" s="18"/>
      <c r="S7" s="19"/>
      <c r="T7" s="17">
        <v>16</v>
      </c>
      <c r="U7" s="19"/>
      <c r="V7" s="13"/>
      <c r="W7" s="10"/>
    </row>
    <row r="8" spans="2:23" x14ac:dyDescent="0.25">
      <c r="B8" s="20"/>
      <c r="C8" s="5"/>
      <c r="D8" s="5"/>
      <c r="E8" s="6"/>
      <c r="F8" s="6"/>
      <c r="G8" s="6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2"/>
      <c r="T8" s="13"/>
      <c r="U8" s="10"/>
      <c r="V8" s="10"/>
      <c r="W8" s="10"/>
    </row>
    <row r="9" spans="2:23" x14ac:dyDescent="0.25">
      <c r="B9" s="23" t="s">
        <v>6</v>
      </c>
      <c r="C9" s="23"/>
      <c r="D9" s="23"/>
      <c r="E9" s="23"/>
      <c r="F9" s="23"/>
      <c r="G9" s="24">
        <f>G10</f>
        <v>724.4</v>
      </c>
      <c r="H9" s="25"/>
      <c r="I9" s="26" t="s">
        <v>7</v>
      </c>
      <c r="J9" s="26"/>
      <c r="K9" s="26"/>
      <c r="L9" s="27">
        <v>2</v>
      </c>
      <c r="M9" s="25"/>
      <c r="N9" s="28" t="s">
        <v>8</v>
      </c>
      <c r="O9" s="28"/>
      <c r="P9" s="28"/>
      <c r="Q9" s="29">
        <v>1880</v>
      </c>
      <c r="R9" s="13"/>
      <c r="S9" s="28" t="s">
        <v>9</v>
      </c>
      <c r="T9" s="28"/>
      <c r="U9" s="28"/>
      <c r="V9" s="28"/>
      <c r="W9" s="28"/>
    </row>
    <row r="10" spans="2:23" x14ac:dyDescent="0.25">
      <c r="B10" s="23" t="s">
        <v>10</v>
      </c>
      <c r="C10" s="23"/>
      <c r="D10" s="23"/>
      <c r="E10" s="23"/>
      <c r="F10" s="23"/>
      <c r="G10" s="24">
        <v>724.4</v>
      </c>
      <c r="H10" s="25"/>
      <c r="I10" s="28" t="s">
        <v>11</v>
      </c>
      <c r="J10" s="28"/>
      <c r="K10" s="28"/>
      <c r="L10" s="27">
        <v>1</v>
      </c>
      <c r="M10" s="20"/>
      <c r="N10" s="30" t="s">
        <v>12</v>
      </c>
      <c r="O10" s="30"/>
      <c r="P10" s="31" t="s">
        <v>13</v>
      </c>
      <c r="Q10" s="31"/>
      <c r="R10" s="13"/>
      <c r="S10" s="32" t="s">
        <v>14</v>
      </c>
      <c r="T10" s="32"/>
      <c r="U10" s="32"/>
      <c r="V10" s="32"/>
      <c r="W10" s="32"/>
    </row>
    <row r="11" spans="2:23" x14ac:dyDescent="0.25">
      <c r="B11" s="23" t="s">
        <v>15</v>
      </c>
      <c r="C11" s="23"/>
      <c r="D11" s="23"/>
      <c r="E11" s="23"/>
      <c r="F11" s="23"/>
      <c r="G11" s="33">
        <v>0</v>
      </c>
      <c r="H11" s="25"/>
      <c r="I11" s="28" t="s">
        <v>16</v>
      </c>
      <c r="J11" s="28"/>
      <c r="K11" s="28"/>
      <c r="L11" s="34">
        <v>0</v>
      </c>
      <c r="M11" s="20"/>
      <c r="N11" s="28" t="s">
        <v>17</v>
      </c>
      <c r="O11" s="28"/>
      <c r="P11" s="28"/>
      <c r="Q11" s="35">
        <v>610</v>
      </c>
      <c r="R11" s="13"/>
      <c r="S11" s="32"/>
      <c r="T11" s="32"/>
      <c r="U11" s="32"/>
      <c r="V11" s="32"/>
      <c r="W11" s="32"/>
    </row>
    <row r="12" spans="2:23" x14ac:dyDescent="0.25">
      <c r="B12" s="23" t="s">
        <v>18</v>
      </c>
      <c r="C12" s="23"/>
      <c r="D12" s="23"/>
      <c r="E12" s="23"/>
      <c r="F12" s="23"/>
      <c r="G12" s="33">
        <v>171</v>
      </c>
      <c r="H12" s="25"/>
      <c r="I12" s="28" t="s">
        <v>19</v>
      </c>
      <c r="J12" s="28"/>
      <c r="K12" s="28"/>
      <c r="L12" s="34">
        <v>20</v>
      </c>
      <c r="M12" s="25"/>
      <c r="N12" s="26" t="s">
        <v>20</v>
      </c>
      <c r="O12" s="26"/>
      <c r="P12" s="26"/>
      <c r="Q12" s="36">
        <v>51.9</v>
      </c>
      <c r="R12" s="22"/>
      <c r="S12" s="32"/>
      <c r="T12" s="32"/>
      <c r="U12" s="32"/>
      <c r="V12" s="32"/>
      <c r="W12" s="32"/>
    </row>
    <row r="13" spans="2:23" x14ac:dyDescent="0.25">
      <c r="B13" s="23" t="s">
        <v>21</v>
      </c>
      <c r="C13" s="23"/>
      <c r="D13" s="23"/>
      <c r="E13" s="23"/>
      <c r="F13" s="23"/>
      <c r="G13" s="33">
        <v>0</v>
      </c>
      <c r="H13" s="25"/>
      <c r="I13" s="28" t="s">
        <v>22</v>
      </c>
      <c r="J13" s="28"/>
      <c r="K13" s="28"/>
      <c r="L13" s="37">
        <v>38</v>
      </c>
      <c r="M13" s="25"/>
      <c r="N13" s="26"/>
      <c r="O13" s="26"/>
      <c r="P13" s="26"/>
      <c r="Q13" s="38"/>
      <c r="R13" s="22"/>
      <c r="S13" s="28" t="s">
        <v>23</v>
      </c>
      <c r="T13" s="28"/>
      <c r="U13" s="28"/>
      <c r="V13" s="39" t="s">
        <v>24</v>
      </c>
      <c r="W13" s="39"/>
    </row>
    <row r="14" spans="2:23" x14ac:dyDescent="0.25">
      <c r="B14" s="40"/>
      <c r="C14" s="5"/>
      <c r="D14" s="5"/>
      <c r="E14" s="5"/>
      <c r="F14" s="5"/>
      <c r="G14" s="5"/>
      <c r="H14" s="5"/>
      <c r="I14" s="5"/>
      <c r="J14" s="5"/>
      <c r="K14" s="5"/>
      <c r="L14" s="41"/>
      <c r="M14" s="5"/>
      <c r="N14" s="5"/>
      <c r="O14" s="5"/>
      <c r="P14" s="42"/>
      <c r="Q14" s="22"/>
      <c r="R14" s="22"/>
      <c r="S14" s="22"/>
      <c r="T14" s="13"/>
      <c r="U14" s="43"/>
      <c r="V14" s="43"/>
      <c r="W14" s="10"/>
    </row>
    <row r="15" spans="2:23" x14ac:dyDescent="0.25">
      <c r="B15" s="44" t="s">
        <v>25</v>
      </c>
      <c r="C15" s="44"/>
      <c r="D15" s="44"/>
      <c r="E15" s="44"/>
      <c r="F15" s="44"/>
      <c r="G15" s="44"/>
      <c r="H15" s="45">
        <v>12</v>
      </c>
      <c r="I15" s="46"/>
      <c r="J15" s="5"/>
      <c r="K15" s="5"/>
      <c r="L15" s="5"/>
      <c r="M15" s="5"/>
      <c r="N15" s="5"/>
      <c r="O15" s="5"/>
      <c r="P15" s="5"/>
      <c r="Q15" s="22"/>
      <c r="R15" s="22"/>
      <c r="S15" s="22"/>
      <c r="T15" s="13"/>
      <c r="U15" s="22"/>
      <c r="V15" s="22"/>
      <c r="W15" s="10"/>
    </row>
    <row r="16" spans="2:23" x14ac:dyDescent="0.25">
      <c r="B16" s="47"/>
      <c r="C16" s="2"/>
      <c r="D16" s="2"/>
      <c r="E16" s="2"/>
      <c r="F16" s="2"/>
      <c r="G16" s="2"/>
      <c r="H16" s="48"/>
      <c r="I16" s="48"/>
      <c r="J16" s="48"/>
      <c r="K16" s="48"/>
      <c r="L16" s="48"/>
      <c r="M16" s="48"/>
      <c r="N16" s="48"/>
      <c r="O16" s="48"/>
      <c r="P16" s="48"/>
      <c r="Q16" s="49"/>
      <c r="R16" s="49"/>
      <c r="S16" s="49"/>
      <c r="T16" s="50"/>
      <c r="U16" s="49"/>
      <c r="V16" s="49"/>
      <c r="W16" s="4"/>
    </row>
    <row r="17" spans="2:23" x14ac:dyDescent="0.25">
      <c r="B17" s="51" t="s">
        <v>26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>
        <v>12253.67</v>
      </c>
      <c r="Q17" s="52"/>
      <c r="R17" s="52"/>
      <c r="S17" s="52"/>
      <c r="T17" s="53"/>
      <c r="U17" s="49"/>
      <c r="V17" s="49"/>
      <c r="W17" s="4"/>
    </row>
    <row r="18" spans="2:23" x14ac:dyDescent="0.25">
      <c r="B18" s="51" t="s">
        <v>27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  <c r="Q18" s="52"/>
      <c r="R18" s="52"/>
      <c r="S18" s="52"/>
      <c r="T18" s="53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  <c r="R19" s="9"/>
      <c r="S19" s="10"/>
      <c r="T19" s="10"/>
      <c r="U19" s="9"/>
      <c r="V19" s="9"/>
      <c r="W19" s="10"/>
    </row>
    <row r="20" spans="2:23" ht="26.25" customHeight="1" x14ac:dyDescent="0.25">
      <c r="B20" s="54" t="s">
        <v>28</v>
      </c>
      <c r="C20" s="54"/>
      <c r="D20" s="54"/>
      <c r="E20" s="54"/>
      <c r="F20" s="54"/>
      <c r="G20" s="54"/>
      <c r="H20" s="54"/>
      <c r="I20" s="54"/>
      <c r="J20" s="55" t="s">
        <v>29</v>
      </c>
      <c r="K20" s="55"/>
      <c r="L20" s="55" t="s">
        <v>30</v>
      </c>
      <c r="M20" s="55"/>
      <c r="N20" s="55"/>
      <c r="O20" s="56" t="s">
        <v>31</v>
      </c>
      <c r="P20" s="57"/>
      <c r="Q20" s="58" t="s">
        <v>32</v>
      </c>
      <c r="R20" s="59"/>
      <c r="S20" s="60"/>
      <c r="T20" s="61"/>
      <c r="U20" s="10"/>
      <c r="V20" s="10"/>
      <c r="W20" s="10"/>
    </row>
    <row r="21" spans="2:23" x14ac:dyDescent="0.25">
      <c r="B21" s="62" t="s">
        <v>33</v>
      </c>
      <c r="C21" s="62"/>
      <c r="D21" s="62"/>
      <c r="E21" s="62"/>
      <c r="F21" s="62"/>
      <c r="G21" s="62"/>
      <c r="H21" s="62"/>
      <c r="I21" s="62"/>
      <c r="J21" s="63">
        <v>0</v>
      </c>
      <c r="K21" s="63"/>
      <c r="L21" s="64">
        <f>L22</f>
        <v>105443.76</v>
      </c>
      <c r="M21" s="64"/>
      <c r="N21" s="64"/>
      <c r="O21" s="65">
        <f>O22</f>
        <v>115298.03</v>
      </c>
      <c r="P21" s="65"/>
      <c r="Q21" s="66">
        <f>Q22+Q23</f>
        <v>1011.5</v>
      </c>
      <c r="R21" s="67"/>
      <c r="S21" s="68"/>
      <c r="T21" s="69"/>
      <c r="U21" s="70"/>
      <c r="V21" s="70"/>
      <c r="W21" s="70"/>
    </row>
    <row r="22" spans="2:23" x14ac:dyDescent="0.25">
      <c r="B22" s="71" t="s">
        <v>33</v>
      </c>
      <c r="C22" s="71"/>
      <c r="D22" s="71"/>
      <c r="E22" s="71"/>
      <c r="F22" s="71"/>
      <c r="G22" s="71"/>
      <c r="H22" s="71"/>
      <c r="I22" s="71"/>
      <c r="J22" s="72">
        <v>10865.77</v>
      </c>
      <c r="K22" s="72"/>
      <c r="L22" s="73">
        <v>105443.76</v>
      </c>
      <c r="M22" s="73"/>
      <c r="N22" s="73"/>
      <c r="O22" s="74">
        <v>115298.03</v>
      </c>
      <c r="P22" s="74"/>
      <c r="Q22" s="75">
        <f>J22+L22-O22</f>
        <v>1011.5</v>
      </c>
      <c r="R22" s="76"/>
      <c r="S22" s="77"/>
      <c r="T22" s="78"/>
      <c r="U22" s="10"/>
      <c r="V22" s="10"/>
      <c r="W22" s="10"/>
    </row>
    <row r="23" spans="2:23" s="80" customFormat="1" x14ac:dyDescent="0.25">
      <c r="B23" s="62" t="s">
        <v>34</v>
      </c>
      <c r="C23" s="62"/>
      <c r="D23" s="62"/>
      <c r="E23" s="62"/>
      <c r="F23" s="62"/>
      <c r="G23" s="62"/>
      <c r="H23" s="62"/>
      <c r="I23" s="62"/>
      <c r="J23" s="63">
        <v>0</v>
      </c>
      <c r="K23" s="63"/>
      <c r="L23" s="64">
        <v>1130.06</v>
      </c>
      <c r="M23" s="64"/>
      <c r="N23" s="64"/>
      <c r="O23" s="65">
        <v>1130.06</v>
      </c>
      <c r="P23" s="65"/>
      <c r="Q23" s="66">
        <f>J23+L23-O23</f>
        <v>0</v>
      </c>
      <c r="R23" s="67"/>
      <c r="S23" s="68"/>
      <c r="T23" s="79"/>
      <c r="U23" s="70"/>
      <c r="V23" s="70"/>
      <c r="W23" s="70"/>
    </row>
    <row r="24" spans="2:23" x14ac:dyDescent="0.25">
      <c r="B24" s="81" t="s">
        <v>35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>
        <f>P17+O21</f>
        <v>127551.7</v>
      </c>
      <c r="P24" s="83"/>
      <c r="Q24" s="83"/>
      <c r="R24" s="83"/>
      <c r="S24" s="84"/>
      <c r="T24" s="85"/>
      <c r="U24" s="10"/>
      <c r="V24" s="10"/>
      <c r="W24" s="10"/>
    </row>
    <row r="25" spans="2:23" x14ac:dyDescent="0.25">
      <c r="B25" s="5"/>
      <c r="C25" s="86" t="s">
        <v>36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10"/>
      <c r="R25" s="10"/>
      <c r="S25" s="10"/>
      <c r="T25" s="10"/>
      <c r="U25" s="10"/>
      <c r="V25" s="10"/>
      <c r="W25" s="10"/>
    </row>
    <row r="26" spans="2:23" x14ac:dyDescent="0.25">
      <c r="B26" s="87" t="s">
        <v>37</v>
      </c>
      <c r="C26" s="88"/>
      <c r="D26" s="88"/>
      <c r="E26" s="88"/>
      <c r="F26" s="88"/>
      <c r="G26" s="88"/>
      <c r="H26" s="88"/>
      <c r="I26" s="89"/>
      <c r="J26" s="90">
        <v>0</v>
      </c>
      <c r="K26" s="90"/>
      <c r="L26" s="91">
        <v>0</v>
      </c>
      <c r="M26" s="91"/>
      <c r="N26" s="91"/>
      <c r="O26" s="92">
        <v>0</v>
      </c>
      <c r="P26" s="92"/>
      <c r="Q26" s="93">
        <f>J26+L26-O26</f>
        <v>0</v>
      </c>
      <c r="R26" s="94"/>
      <c r="S26" s="95"/>
      <c r="T26" s="96"/>
      <c r="U26" s="97"/>
      <c r="V26" s="97"/>
      <c r="W26" s="97"/>
    </row>
    <row r="27" spans="2:23" x14ac:dyDescent="0.25">
      <c r="B27" s="87" t="s">
        <v>38</v>
      </c>
      <c r="C27" s="88"/>
      <c r="D27" s="88"/>
      <c r="E27" s="88"/>
      <c r="F27" s="88"/>
      <c r="G27" s="88"/>
      <c r="H27" s="88"/>
      <c r="I27" s="89"/>
      <c r="J27" s="90">
        <v>0</v>
      </c>
      <c r="K27" s="90"/>
      <c r="L27" s="91">
        <v>0</v>
      </c>
      <c r="M27" s="91"/>
      <c r="N27" s="91"/>
      <c r="O27" s="92">
        <v>0</v>
      </c>
      <c r="P27" s="92"/>
      <c r="Q27" s="93">
        <f t="shared" ref="Q27:Q38" si="0">J27+L27-O27</f>
        <v>0</v>
      </c>
      <c r="R27" s="94"/>
      <c r="S27" s="95"/>
      <c r="T27" s="96"/>
      <c r="U27" s="97"/>
      <c r="V27" s="97"/>
      <c r="W27" s="97"/>
    </row>
    <row r="28" spans="2:23" x14ac:dyDescent="0.25">
      <c r="B28" s="87" t="s">
        <v>39</v>
      </c>
      <c r="C28" s="88"/>
      <c r="D28" s="88"/>
      <c r="E28" s="88"/>
      <c r="F28" s="88"/>
      <c r="G28" s="88"/>
      <c r="H28" s="88"/>
      <c r="I28" s="89"/>
      <c r="J28" s="98">
        <v>0</v>
      </c>
      <c r="K28" s="98"/>
      <c r="L28" s="91">
        <v>0</v>
      </c>
      <c r="M28" s="91"/>
      <c r="N28" s="91"/>
      <c r="O28" s="92">
        <v>0</v>
      </c>
      <c r="P28" s="92"/>
      <c r="Q28" s="93">
        <f t="shared" si="0"/>
        <v>0</v>
      </c>
      <c r="R28" s="94"/>
      <c r="S28" s="95"/>
      <c r="T28" s="78"/>
      <c r="U28" s="97"/>
      <c r="V28" s="97"/>
      <c r="W28" s="97"/>
    </row>
    <row r="29" spans="2:23" x14ac:dyDescent="0.25">
      <c r="B29" s="87" t="s">
        <v>40</v>
      </c>
      <c r="C29" s="88"/>
      <c r="D29" s="88"/>
      <c r="E29" s="88"/>
      <c r="F29" s="88"/>
      <c r="G29" s="88"/>
      <c r="H29" s="88"/>
      <c r="I29" s="89"/>
      <c r="J29" s="98">
        <v>1871</v>
      </c>
      <c r="K29" s="98"/>
      <c r="L29" s="91">
        <v>17385.599999999999</v>
      </c>
      <c r="M29" s="91"/>
      <c r="N29" s="91"/>
      <c r="O29" s="92">
        <v>17492.8</v>
      </c>
      <c r="P29" s="92"/>
      <c r="Q29" s="93">
        <f>J29+L29-O29</f>
        <v>1763.7999999999993</v>
      </c>
      <c r="R29" s="94"/>
      <c r="S29" s="95"/>
      <c r="T29" s="78"/>
      <c r="U29" s="97"/>
      <c r="V29" s="97"/>
      <c r="W29" s="97"/>
    </row>
    <row r="30" spans="2:23" x14ac:dyDescent="0.25">
      <c r="B30" s="87" t="s">
        <v>41</v>
      </c>
      <c r="C30" s="88"/>
      <c r="D30" s="88"/>
      <c r="E30" s="88"/>
      <c r="F30" s="88"/>
      <c r="G30" s="88"/>
      <c r="H30" s="88"/>
      <c r="I30" s="89"/>
      <c r="J30" s="75">
        <v>0</v>
      </c>
      <c r="K30" s="77"/>
      <c r="L30" s="90">
        <v>0</v>
      </c>
      <c r="M30" s="99"/>
      <c r="N30" s="100"/>
      <c r="O30" s="93">
        <v>0</v>
      </c>
      <c r="P30" s="95"/>
      <c r="Q30" s="93">
        <f>J30+L30-O30</f>
        <v>0</v>
      </c>
      <c r="R30" s="94"/>
      <c r="S30" s="95"/>
      <c r="T30" s="78"/>
      <c r="U30" s="97"/>
      <c r="V30" s="97"/>
      <c r="W30" s="97"/>
    </row>
    <row r="31" spans="2:23" x14ac:dyDescent="0.25">
      <c r="B31" s="101" t="s">
        <v>42</v>
      </c>
      <c r="C31" s="102"/>
      <c r="D31" s="102"/>
      <c r="E31" s="102"/>
      <c r="F31" s="102"/>
      <c r="G31" s="102"/>
      <c r="H31" s="102"/>
      <c r="I31" s="103"/>
      <c r="J31" s="75">
        <v>54.88</v>
      </c>
      <c r="K31" s="77"/>
      <c r="L31" s="90">
        <v>80.42</v>
      </c>
      <c r="M31" s="99"/>
      <c r="N31" s="100"/>
      <c r="O31" s="93">
        <v>88.62</v>
      </c>
      <c r="P31" s="95"/>
      <c r="Q31" s="93">
        <f>J31+L31-O31</f>
        <v>46.680000000000007</v>
      </c>
      <c r="R31" s="94"/>
      <c r="S31" s="95"/>
      <c r="T31" s="78"/>
      <c r="U31" s="97"/>
      <c r="V31" s="97"/>
      <c r="W31" s="97"/>
    </row>
    <row r="32" spans="2:23" x14ac:dyDescent="0.25">
      <c r="B32" s="87" t="s">
        <v>43</v>
      </c>
      <c r="C32" s="88"/>
      <c r="D32" s="88"/>
      <c r="E32" s="88"/>
      <c r="F32" s="88"/>
      <c r="G32" s="88"/>
      <c r="H32" s="88"/>
      <c r="I32" s="89"/>
      <c r="J32" s="75">
        <v>0</v>
      </c>
      <c r="K32" s="77"/>
      <c r="L32" s="90">
        <v>0</v>
      </c>
      <c r="M32" s="99"/>
      <c r="N32" s="100"/>
      <c r="O32" s="93">
        <v>0</v>
      </c>
      <c r="P32" s="95"/>
      <c r="Q32" s="93">
        <f>J32+L32-O32</f>
        <v>0</v>
      </c>
      <c r="R32" s="94"/>
      <c r="S32" s="95"/>
      <c r="T32" s="78"/>
      <c r="U32" s="97"/>
      <c r="V32" s="97"/>
      <c r="W32" s="97"/>
    </row>
    <row r="33" spans="2:51" x14ac:dyDescent="0.25">
      <c r="B33" s="104" t="s">
        <v>44</v>
      </c>
      <c r="C33" s="105"/>
      <c r="D33" s="105"/>
      <c r="E33" s="105"/>
      <c r="F33" s="105"/>
      <c r="G33" s="105"/>
      <c r="H33" s="105"/>
      <c r="I33" s="106"/>
      <c r="J33" s="107">
        <f>J34+J35+J36+J37+J38</f>
        <v>3209.14</v>
      </c>
      <c r="K33" s="107"/>
      <c r="L33" s="108">
        <f>L34+L35+L36+L37+L38</f>
        <v>0</v>
      </c>
      <c r="M33" s="108"/>
      <c r="N33" s="108"/>
      <c r="O33" s="108">
        <f>O34+O35+O36+O37+O38</f>
        <v>285</v>
      </c>
      <c r="P33" s="108"/>
      <c r="Q33" s="109">
        <f t="shared" si="0"/>
        <v>2924.14</v>
      </c>
      <c r="R33" s="110"/>
      <c r="S33" s="111"/>
      <c r="T33" s="112"/>
      <c r="U33" s="10"/>
      <c r="V33" s="10"/>
      <c r="W33" s="10"/>
    </row>
    <row r="34" spans="2:51" x14ac:dyDescent="0.25">
      <c r="B34" s="113" t="s">
        <v>45</v>
      </c>
      <c r="C34" s="114"/>
      <c r="D34" s="114"/>
      <c r="E34" s="114"/>
      <c r="F34" s="114"/>
      <c r="G34" s="114"/>
      <c r="H34" s="114"/>
      <c r="I34" s="115"/>
      <c r="J34" s="109">
        <v>0</v>
      </c>
      <c r="K34" s="111"/>
      <c r="L34" s="75">
        <v>0</v>
      </c>
      <c r="M34" s="76"/>
      <c r="N34" s="77"/>
      <c r="O34" s="75">
        <v>0</v>
      </c>
      <c r="P34" s="77"/>
      <c r="Q34" s="66">
        <f>J34+L34-O34</f>
        <v>0</v>
      </c>
      <c r="R34" s="67"/>
      <c r="S34" s="68"/>
      <c r="T34" s="112"/>
      <c r="U34" s="10"/>
      <c r="V34" s="10"/>
      <c r="W34" s="10"/>
    </row>
    <row r="35" spans="2:51" x14ac:dyDescent="0.25">
      <c r="B35" s="116" t="s">
        <v>46</v>
      </c>
      <c r="C35" s="117"/>
      <c r="D35" s="117"/>
      <c r="E35" s="117"/>
      <c r="F35" s="117"/>
      <c r="G35" s="117"/>
      <c r="H35" s="117"/>
      <c r="I35" s="118"/>
      <c r="J35" s="72">
        <v>0</v>
      </c>
      <c r="K35" s="72"/>
      <c r="L35" s="119">
        <v>0</v>
      </c>
      <c r="M35" s="119"/>
      <c r="N35" s="119"/>
      <c r="O35" s="120">
        <v>0</v>
      </c>
      <c r="P35" s="120"/>
      <c r="Q35" s="109">
        <f t="shared" si="0"/>
        <v>0</v>
      </c>
      <c r="R35" s="110"/>
      <c r="S35" s="111"/>
      <c r="T35" s="121"/>
      <c r="U35" s="10"/>
      <c r="V35" s="10"/>
      <c r="W35" s="10"/>
    </row>
    <row r="36" spans="2:51" x14ac:dyDescent="0.25">
      <c r="B36" s="116" t="s">
        <v>47</v>
      </c>
      <c r="C36" s="117"/>
      <c r="D36" s="117"/>
      <c r="E36" s="117"/>
      <c r="F36" s="117"/>
      <c r="G36" s="117"/>
      <c r="H36" s="117"/>
      <c r="I36" s="118"/>
      <c r="J36" s="72">
        <v>2924.14</v>
      </c>
      <c r="K36" s="72"/>
      <c r="L36" s="119">
        <v>0</v>
      </c>
      <c r="M36" s="119"/>
      <c r="N36" s="119"/>
      <c r="O36" s="120">
        <v>0</v>
      </c>
      <c r="P36" s="120"/>
      <c r="Q36" s="109">
        <f t="shared" si="0"/>
        <v>2924.14</v>
      </c>
      <c r="R36" s="110"/>
      <c r="S36" s="111"/>
      <c r="T36" s="122"/>
      <c r="U36" s="10"/>
      <c r="V36" s="10"/>
      <c r="W36" s="10"/>
    </row>
    <row r="37" spans="2:51" x14ac:dyDescent="0.25">
      <c r="B37" s="116" t="s">
        <v>48</v>
      </c>
      <c r="C37" s="117"/>
      <c r="D37" s="117"/>
      <c r="E37" s="117"/>
      <c r="F37" s="117"/>
      <c r="G37" s="117"/>
      <c r="H37" s="117"/>
      <c r="I37" s="118"/>
      <c r="J37" s="72">
        <v>0</v>
      </c>
      <c r="K37" s="72"/>
      <c r="L37" s="119">
        <v>0</v>
      </c>
      <c r="M37" s="119"/>
      <c r="N37" s="119"/>
      <c r="O37" s="120">
        <v>0</v>
      </c>
      <c r="P37" s="120"/>
      <c r="Q37" s="109">
        <f t="shared" si="0"/>
        <v>0</v>
      </c>
      <c r="R37" s="110"/>
      <c r="S37" s="111"/>
      <c r="T37" s="122"/>
      <c r="U37" s="10"/>
      <c r="V37" s="10"/>
      <c r="W37" s="10"/>
    </row>
    <row r="38" spans="2:51" x14ac:dyDescent="0.25">
      <c r="B38" s="123" t="s">
        <v>49</v>
      </c>
      <c r="C38" s="124"/>
      <c r="D38" s="124"/>
      <c r="E38" s="124"/>
      <c r="F38" s="124"/>
      <c r="G38" s="124"/>
      <c r="H38" s="124"/>
      <c r="I38" s="125"/>
      <c r="J38" s="126">
        <v>285</v>
      </c>
      <c r="K38" s="126"/>
      <c r="L38" s="127">
        <v>0</v>
      </c>
      <c r="M38" s="127"/>
      <c r="N38" s="127"/>
      <c r="O38" s="128">
        <v>285</v>
      </c>
      <c r="P38" s="128"/>
      <c r="Q38" s="129">
        <f t="shared" si="0"/>
        <v>0</v>
      </c>
      <c r="R38" s="130"/>
      <c r="S38" s="131"/>
      <c r="T38" s="122"/>
      <c r="U38" s="10"/>
      <c r="V38" s="10"/>
      <c r="W38" s="10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3" t="s">
        <v>50</v>
      </c>
      <c r="AS38" s="133"/>
      <c r="AT38" s="133"/>
      <c r="AU38" s="133"/>
      <c r="AV38" s="133"/>
      <c r="AW38" s="134" t="s">
        <v>51</v>
      </c>
      <c r="AX38" s="134"/>
      <c r="AY38" s="135" t="s">
        <v>52</v>
      </c>
    </row>
    <row r="39" spans="2:51" ht="18" customHeight="1" x14ac:dyDescent="0.25">
      <c r="B39" s="136" t="s">
        <v>53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8"/>
      <c r="O39" s="139"/>
      <c r="P39" s="140"/>
      <c r="Q39" s="141">
        <f>122.66+122.66+122.66+122.66+122.66+122.66+123.98+123.98+123.98+123.98+123.98+123.98</f>
        <v>1479.84</v>
      </c>
      <c r="R39" s="141"/>
      <c r="S39" s="141"/>
      <c r="T39" s="139"/>
      <c r="U39" s="142"/>
      <c r="V39" s="142"/>
      <c r="W39" s="140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43" t="s">
        <v>54</v>
      </c>
      <c r="AS39" s="143"/>
      <c r="AT39" s="143"/>
      <c r="AU39" s="143" t="s">
        <v>55</v>
      </c>
      <c r="AV39" s="143"/>
      <c r="AW39" s="144" t="s">
        <v>54</v>
      </c>
      <c r="AX39" s="144" t="s">
        <v>55</v>
      </c>
      <c r="AY39" s="135"/>
    </row>
    <row r="40" spans="2:51" x14ac:dyDescent="0.25">
      <c r="B40" s="145" t="s">
        <v>56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Q40" s="139">
        <v>0</v>
      </c>
      <c r="R40" s="142"/>
      <c r="S40" s="140"/>
      <c r="T40" s="139"/>
      <c r="U40" s="142"/>
      <c r="V40" s="142"/>
      <c r="W40" s="140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9"/>
      <c r="AS40" s="149"/>
      <c r="AT40" s="149"/>
      <c r="AU40" s="144"/>
      <c r="AV40" s="144"/>
      <c r="AW40" s="149"/>
      <c r="AX40" s="144"/>
      <c r="AY40" s="150"/>
    </row>
    <row r="41" spans="2:51" ht="15" customHeight="1" x14ac:dyDescent="0.25">
      <c r="B41" s="151" t="s">
        <v>57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3"/>
      <c r="Q41" s="154" t="s">
        <v>58</v>
      </c>
      <c r="R41" s="154"/>
      <c r="S41" s="154"/>
      <c r="T41" s="155"/>
      <c r="U41" s="156" t="s">
        <v>59</v>
      </c>
      <c r="V41" s="154"/>
      <c r="W41" s="155"/>
      <c r="AC41" s="157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9">
        <f>AR136</f>
        <v>0</v>
      </c>
      <c r="AS41" s="159"/>
      <c r="AT41" s="159"/>
      <c r="AU41" s="160">
        <f>AU136</f>
        <v>0</v>
      </c>
      <c r="AV41" s="160"/>
      <c r="AW41" s="161">
        <f>AW136</f>
        <v>0</v>
      </c>
      <c r="AX41" s="162">
        <f>AX136</f>
        <v>0</v>
      </c>
      <c r="AY41" s="163">
        <f>AX41-AU41</f>
        <v>0</v>
      </c>
    </row>
    <row r="42" spans="2:51" ht="26.25" customHeight="1" x14ac:dyDescent="0.25">
      <c r="B42" s="164" t="s">
        <v>60</v>
      </c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6"/>
      <c r="Q42" s="167" t="s">
        <v>54</v>
      </c>
      <c r="R42" s="167"/>
      <c r="S42" s="167"/>
      <c r="T42" s="168" t="s">
        <v>61</v>
      </c>
      <c r="U42" s="167" t="s">
        <v>54</v>
      </c>
      <c r="V42" s="167"/>
      <c r="W42" s="169" t="s">
        <v>61</v>
      </c>
      <c r="AC42" s="170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2"/>
      <c r="AS42" s="172"/>
      <c r="AT42" s="172"/>
      <c r="AU42" s="173"/>
      <c r="AV42" s="173"/>
      <c r="AW42" s="174"/>
      <c r="AX42" s="175"/>
      <c r="AY42" s="176"/>
    </row>
    <row r="43" spans="2:51" ht="14.25" customHeight="1" x14ac:dyDescent="0.25">
      <c r="B43" s="177" t="s">
        <v>62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9"/>
      <c r="R43" s="179"/>
      <c r="S43" s="179"/>
      <c r="T43" s="179"/>
      <c r="U43" s="179"/>
      <c r="V43" s="179"/>
      <c r="W43" s="180"/>
      <c r="AC43" s="170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2"/>
      <c r="AS43" s="172"/>
      <c r="AT43" s="172"/>
      <c r="AU43" s="173"/>
      <c r="AV43" s="173"/>
      <c r="AW43" s="174"/>
      <c r="AX43" s="175"/>
      <c r="AY43" s="176"/>
    </row>
    <row r="44" spans="2:51" ht="48.75" customHeight="1" x14ac:dyDescent="0.25">
      <c r="B44" s="181">
        <v>1</v>
      </c>
      <c r="C44" s="182" t="s">
        <v>63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3">
        <f>T44*G9*12</f>
        <v>12691.488000000001</v>
      </c>
      <c r="R44" s="183"/>
      <c r="S44" s="183"/>
      <c r="T44" s="184">
        <v>1.46</v>
      </c>
      <c r="U44" s="185">
        <f>U46+U47</f>
        <v>493.75</v>
      </c>
      <c r="V44" s="186"/>
      <c r="W44" s="187">
        <f>U44/G9/12</f>
        <v>5.679988036075833E-2</v>
      </c>
    </row>
    <row r="45" spans="2:51" x14ac:dyDescent="0.25">
      <c r="B45" s="181"/>
      <c r="C45" s="188" t="s">
        <v>64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  <c r="Q45" s="191"/>
      <c r="R45" s="192"/>
      <c r="S45" s="193"/>
      <c r="T45" s="194"/>
      <c r="U45" s="195"/>
      <c r="V45" s="196"/>
      <c r="W45" s="187"/>
    </row>
    <row r="46" spans="2:51" x14ac:dyDescent="0.25">
      <c r="B46" s="181"/>
      <c r="C46" s="197" t="s">
        <v>65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1"/>
      <c r="R46" s="192"/>
      <c r="S46" s="193"/>
      <c r="T46" s="194"/>
      <c r="U46" s="195">
        <v>493.75</v>
      </c>
      <c r="V46" s="196"/>
      <c r="W46" s="187"/>
    </row>
    <row r="47" spans="2:51" x14ac:dyDescent="0.25">
      <c r="B47" s="181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1"/>
      <c r="R47" s="192"/>
      <c r="S47" s="193"/>
      <c r="T47" s="194"/>
      <c r="U47" s="198"/>
      <c r="V47" s="199"/>
      <c r="W47" s="187"/>
    </row>
    <row r="48" spans="2:51" ht="44.25" customHeight="1" x14ac:dyDescent="0.25">
      <c r="B48" s="181">
        <v>2</v>
      </c>
      <c r="C48" s="200" t="s">
        <v>66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2"/>
      <c r="Q48" s="195">
        <f>T48*G9*12</f>
        <v>7041.1679999999997</v>
      </c>
      <c r="R48" s="203"/>
      <c r="S48" s="196"/>
      <c r="T48" s="204">
        <v>0.81</v>
      </c>
      <c r="U48" s="195">
        <f>Q48</f>
        <v>7041.1679999999997</v>
      </c>
      <c r="V48" s="196"/>
      <c r="W48" s="204">
        <f>U48/G9/12</f>
        <v>0.81</v>
      </c>
    </row>
    <row r="49" spans="2:23" x14ac:dyDescent="0.25">
      <c r="B49" s="181"/>
      <c r="C49" s="205" t="s">
        <v>64</v>
      </c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7"/>
      <c r="Q49" s="208"/>
      <c r="R49" s="209"/>
      <c r="S49" s="210"/>
      <c r="T49" s="204"/>
      <c r="U49" s="211"/>
      <c r="V49" s="212"/>
      <c r="W49" s="204"/>
    </row>
    <row r="50" spans="2:23" ht="25.5" customHeight="1" x14ac:dyDescent="0.25">
      <c r="B50" s="181"/>
      <c r="C50" s="213" t="s">
        <v>67</v>
      </c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5"/>
      <c r="Q50" s="208"/>
      <c r="R50" s="209"/>
      <c r="S50" s="210"/>
      <c r="T50" s="204"/>
      <c r="U50" s="211"/>
      <c r="V50" s="212"/>
      <c r="W50" s="204"/>
    </row>
    <row r="51" spans="2:23" ht="15.75" customHeight="1" x14ac:dyDescent="0.25">
      <c r="B51" s="181"/>
      <c r="C51" s="216" t="s">
        <v>68</v>
      </c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8"/>
      <c r="Q51" s="208"/>
      <c r="R51" s="209"/>
      <c r="S51" s="210"/>
      <c r="T51" s="204"/>
      <c r="U51" s="211"/>
      <c r="V51" s="212"/>
      <c r="W51" s="204"/>
    </row>
    <row r="52" spans="2:23" ht="15.75" customHeight="1" x14ac:dyDescent="0.25">
      <c r="B52" s="181"/>
      <c r="C52" s="213" t="s">
        <v>69</v>
      </c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5"/>
      <c r="Q52" s="208"/>
      <c r="R52" s="209"/>
      <c r="S52" s="210"/>
      <c r="T52" s="204"/>
      <c r="U52" s="211"/>
      <c r="V52" s="212"/>
      <c r="W52" s="204"/>
    </row>
    <row r="53" spans="2:23" ht="15.75" customHeight="1" x14ac:dyDescent="0.25">
      <c r="B53" s="181"/>
      <c r="C53" s="213" t="s">
        <v>70</v>
      </c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5"/>
      <c r="Q53" s="208"/>
      <c r="R53" s="209"/>
      <c r="S53" s="210"/>
      <c r="T53" s="204"/>
      <c r="U53" s="211"/>
      <c r="V53" s="212"/>
      <c r="W53" s="204"/>
    </row>
    <row r="54" spans="2:23" ht="15" customHeight="1" x14ac:dyDescent="0.25">
      <c r="B54" s="181"/>
      <c r="C54" s="213" t="s">
        <v>71</v>
      </c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5"/>
      <c r="Q54" s="208"/>
      <c r="R54" s="209"/>
      <c r="S54" s="210"/>
      <c r="T54" s="204"/>
      <c r="U54" s="198"/>
      <c r="V54" s="199"/>
      <c r="W54" s="204"/>
    </row>
    <row r="55" spans="2:23" x14ac:dyDescent="0.25">
      <c r="B55" s="181"/>
      <c r="C55" s="219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1"/>
      <c r="Q55" s="222"/>
      <c r="R55" s="223"/>
      <c r="S55" s="224"/>
      <c r="T55" s="204"/>
      <c r="U55" s="195"/>
      <c r="V55" s="196"/>
      <c r="W55" s="204"/>
    </row>
    <row r="56" spans="2:23" x14ac:dyDescent="0.25">
      <c r="B56" s="181">
        <v>3</v>
      </c>
      <c r="C56" s="200" t="s">
        <v>72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2"/>
      <c r="Q56" s="225">
        <f>T56*G9*12</f>
        <v>7301.9519999999993</v>
      </c>
      <c r="R56" s="225"/>
      <c r="S56" s="225"/>
      <c r="T56" s="194">
        <v>0.84</v>
      </c>
      <c r="U56" s="195">
        <f>Q56</f>
        <v>7301.9519999999993</v>
      </c>
      <c r="V56" s="196"/>
      <c r="W56" s="204">
        <f>U56/G9/12</f>
        <v>0.84</v>
      </c>
    </row>
    <row r="57" spans="2:23" x14ac:dyDescent="0.25">
      <c r="B57" s="181"/>
      <c r="C57" s="188" t="s">
        <v>64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90"/>
      <c r="Q57" s="226"/>
      <c r="R57" s="227"/>
      <c r="S57" s="228"/>
      <c r="T57" s="194"/>
      <c r="U57" s="195"/>
      <c r="V57" s="196"/>
      <c r="W57" s="204"/>
    </row>
    <row r="58" spans="2:23" x14ac:dyDescent="0.25">
      <c r="B58" s="181"/>
      <c r="C58" s="229" t="s">
        <v>73</v>
      </c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1"/>
      <c r="Q58" s="232"/>
      <c r="R58" s="233"/>
      <c r="S58" s="234"/>
      <c r="T58" s="194"/>
      <c r="U58" s="211"/>
      <c r="V58" s="212"/>
      <c r="W58" s="204"/>
    </row>
    <row r="59" spans="2:23" x14ac:dyDescent="0.25">
      <c r="B59" s="181"/>
      <c r="C59" s="229" t="s">
        <v>74</v>
      </c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1"/>
      <c r="Q59" s="232"/>
      <c r="R59" s="233"/>
      <c r="S59" s="234"/>
      <c r="T59" s="194"/>
      <c r="U59" s="211"/>
      <c r="V59" s="212"/>
      <c r="W59" s="204"/>
    </row>
    <row r="60" spans="2:23" x14ac:dyDescent="0.25">
      <c r="B60" s="235"/>
      <c r="C60" s="229" t="s">
        <v>75</v>
      </c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1"/>
      <c r="Q60" s="236"/>
      <c r="R60" s="236"/>
      <c r="S60" s="236"/>
      <c r="T60" s="237"/>
      <c r="U60" s="238"/>
      <c r="V60" s="239"/>
      <c r="W60" s="237"/>
    </row>
    <row r="61" spans="2:23" x14ac:dyDescent="0.25">
      <c r="B61" s="235"/>
      <c r="C61" s="240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2"/>
      <c r="Q61" s="237"/>
      <c r="R61" s="237"/>
      <c r="S61" s="237"/>
      <c r="T61" s="237"/>
      <c r="U61" s="243"/>
      <c r="V61" s="244"/>
      <c r="W61" s="237"/>
    </row>
    <row r="62" spans="2:23" ht="15" customHeight="1" x14ac:dyDescent="0.25">
      <c r="B62" s="245" t="s">
        <v>76</v>
      </c>
      <c r="C62" s="200" t="s">
        <v>77</v>
      </c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2"/>
      <c r="Q62" s="225">
        <f>T62*G9*12</f>
        <v>9909.7919999999995</v>
      </c>
      <c r="R62" s="225"/>
      <c r="S62" s="225"/>
      <c r="T62" s="194">
        <v>1.1399999999999999</v>
      </c>
      <c r="U62" s="195">
        <f>U64+U65+U66</f>
        <v>3300</v>
      </c>
      <c r="V62" s="196"/>
      <c r="W62" s="204">
        <f>U62/G9/12</f>
        <v>0.37962451684152404</v>
      </c>
    </row>
    <row r="63" spans="2:23" ht="17.25" customHeight="1" x14ac:dyDescent="0.25">
      <c r="B63" s="235"/>
      <c r="C63" s="188" t="s">
        <v>64</v>
      </c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90"/>
      <c r="Q63" s="226"/>
      <c r="R63" s="227"/>
      <c r="S63" s="228"/>
      <c r="T63" s="194"/>
      <c r="U63" s="195"/>
      <c r="V63" s="196"/>
      <c r="W63" s="204"/>
    </row>
    <row r="64" spans="2:23" x14ac:dyDescent="0.25">
      <c r="B64" s="235"/>
      <c r="C64" s="246" t="s">
        <v>78</v>
      </c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8"/>
      <c r="Q64" s="243"/>
      <c r="R64" s="249"/>
      <c r="S64" s="244"/>
      <c r="T64" s="244"/>
      <c r="U64" s="238">
        <v>1800</v>
      </c>
      <c r="V64" s="239"/>
      <c r="W64" s="237"/>
    </row>
    <row r="65" spans="2:23" x14ac:dyDescent="0.25">
      <c r="B65" s="235"/>
      <c r="C65" s="229" t="s">
        <v>79</v>
      </c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1"/>
      <c r="Q65" s="243"/>
      <c r="R65" s="249"/>
      <c r="S65" s="244"/>
      <c r="T65" s="244"/>
      <c r="U65" s="238">
        <v>1500</v>
      </c>
      <c r="V65" s="239"/>
      <c r="W65" s="237"/>
    </row>
    <row r="66" spans="2:23" x14ac:dyDescent="0.25">
      <c r="B66" s="235"/>
      <c r="C66" s="229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1"/>
      <c r="Q66" s="243"/>
      <c r="R66" s="249"/>
      <c r="S66" s="244"/>
      <c r="T66" s="244"/>
      <c r="U66" s="238">
        <v>0</v>
      </c>
      <c r="V66" s="239"/>
      <c r="W66" s="237"/>
    </row>
    <row r="67" spans="2:23" x14ac:dyDescent="0.25">
      <c r="B67" s="245" t="s">
        <v>80</v>
      </c>
      <c r="C67" s="250" t="s">
        <v>81</v>
      </c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1">
        <f>T67*G9*12</f>
        <v>608.49600000000009</v>
      </c>
      <c r="R67" s="251"/>
      <c r="S67" s="251"/>
      <c r="T67" s="204">
        <v>7.0000000000000007E-2</v>
      </c>
      <c r="U67" s="195">
        <f>U68</f>
        <v>568.66999999999996</v>
      </c>
      <c r="V67" s="196"/>
      <c r="W67" s="204">
        <f>U67/G9/12</f>
        <v>6.5418507270384688E-2</v>
      </c>
    </row>
    <row r="68" spans="2:23" x14ac:dyDescent="0.25">
      <c r="B68" s="245"/>
      <c r="C68" s="229" t="s">
        <v>82</v>
      </c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1"/>
      <c r="Q68" s="252"/>
      <c r="R68" s="253"/>
      <c r="S68" s="254"/>
      <c r="T68" s="212"/>
      <c r="U68" s="238">
        <v>568.66999999999996</v>
      </c>
      <c r="V68" s="239"/>
      <c r="W68" s="204"/>
    </row>
    <row r="69" spans="2:23" x14ac:dyDescent="0.25">
      <c r="B69" s="235"/>
      <c r="C69" s="255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7"/>
      <c r="Q69" s="258"/>
      <c r="R69" s="259"/>
      <c r="S69" s="260"/>
      <c r="T69" s="244"/>
      <c r="U69" s="261"/>
      <c r="V69" s="262"/>
      <c r="W69" s="237"/>
    </row>
    <row r="70" spans="2:23" x14ac:dyDescent="0.25">
      <c r="B70" s="263">
        <v>6</v>
      </c>
      <c r="C70" s="264" t="s">
        <v>83</v>
      </c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6"/>
      <c r="R70" s="267"/>
      <c r="S70" s="268"/>
      <c r="T70" s="244"/>
      <c r="U70" s="195"/>
      <c r="V70" s="196"/>
      <c r="W70" s="204"/>
    </row>
    <row r="71" spans="2:23" x14ac:dyDescent="0.25">
      <c r="B71" s="269"/>
      <c r="C71" s="197" t="s">
        <v>84</v>
      </c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270">
        <f>T71*G9*12</f>
        <v>13039.199999999999</v>
      </c>
      <c r="R71" s="270"/>
      <c r="S71" s="270"/>
      <c r="T71" s="204">
        <v>1.5</v>
      </c>
      <c r="U71" s="195">
        <v>0</v>
      </c>
      <c r="V71" s="196"/>
      <c r="W71" s="204">
        <f>U71/G9/12</f>
        <v>0</v>
      </c>
    </row>
    <row r="72" spans="2:23" x14ac:dyDescent="0.25">
      <c r="B72" s="269"/>
      <c r="C72" s="271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3"/>
      <c r="Q72" s="274"/>
      <c r="R72" s="275"/>
      <c r="S72" s="276"/>
      <c r="T72" s="204"/>
      <c r="U72" s="211"/>
      <c r="V72" s="212"/>
      <c r="W72" s="204"/>
    </row>
    <row r="73" spans="2:23" x14ac:dyDescent="0.25">
      <c r="B73" s="263">
        <v>7</v>
      </c>
      <c r="C73" s="250" t="s">
        <v>85</v>
      </c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77">
        <f>T73*G9*12</f>
        <v>0</v>
      </c>
      <c r="R73" s="277"/>
      <c r="S73" s="277"/>
      <c r="T73" s="204">
        <v>0</v>
      </c>
      <c r="U73" s="195">
        <f>U74</f>
        <v>0</v>
      </c>
      <c r="V73" s="196"/>
      <c r="W73" s="204">
        <f>U73/G9/12</f>
        <v>0</v>
      </c>
    </row>
    <row r="74" spans="2:23" x14ac:dyDescent="0.25">
      <c r="B74" s="269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236"/>
      <c r="R74" s="236"/>
      <c r="S74" s="236"/>
      <c r="T74" s="237"/>
      <c r="U74" s="278"/>
      <c r="V74" s="279"/>
      <c r="W74" s="237"/>
    </row>
    <row r="75" spans="2:23" x14ac:dyDescent="0.25">
      <c r="B75" s="263">
        <v>8</v>
      </c>
      <c r="C75" s="264" t="s">
        <v>86</v>
      </c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80"/>
      <c r="R75" s="281"/>
      <c r="S75" s="282"/>
      <c r="T75" s="283"/>
      <c r="U75" s="284"/>
      <c r="V75" s="285"/>
      <c r="W75" s="204"/>
    </row>
    <row r="76" spans="2:23" x14ac:dyDescent="0.25">
      <c r="B76" s="269"/>
      <c r="C76" s="197" t="s">
        <v>87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286">
        <f>T76*G9*12</f>
        <v>34336.559999999998</v>
      </c>
      <c r="R76" s="286"/>
      <c r="S76" s="286"/>
      <c r="T76" s="204">
        <v>3.95</v>
      </c>
      <c r="U76" s="195">
        <f>3600.28*12</f>
        <v>43203.360000000001</v>
      </c>
      <c r="V76" s="196"/>
      <c r="W76" s="204">
        <f>U76/G9/12</f>
        <v>4.970016565433462</v>
      </c>
    </row>
    <row r="77" spans="2:23" x14ac:dyDescent="0.25">
      <c r="B77" s="269"/>
      <c r="C77" s="271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3"/>
      <c r="Q77" s="287"/>
      <c r="R77" s="288"/>
      <c r="S77" s="289"/>
      <c r="T77" s="204"/>
      <c r="U77" s="211"/>
      <c r="V77" s="212"/>
      <c r="W77" s="204"/>
    </row>
    <row r="78" spans="2:23" x14ac:dyDescent="0.25">
      <c r="B78" s="263">
        <v>9</v>
      </c>
      <c r="C78" s="250" t="s">
        <v>88</v>
      </c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86">
        <f>T78*G9*12</f>
        <v>19384.944</v>
      </c>
      <c r="R78" s="286"/>
      <c r="S78" s="286"/>
      <c r="T78" s="204">
        <v>2.23</v>
      </c>
      <c r="U78" s="195">
        <v>5167.96</v>
      </c>
      <c r="V78" s="196"/>
      <c r="W78" s="204">
        <f>U78/G9/12</f>
        <v>0.59451039941100681</v>
      </c>
    </row>
    <row r="79" spans="2:23" x14ac:dyDescent="0.25">
      <c r="B79" s="269"/>
      <c r="C79" s="229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1"/>
      <c r="Q79" s="238"/>
      <c r="R79" s="290"/>
      <c r="S79" s="239"/>
      <c r="T79" s="249"/>
      <c r="U79" s="238"/>
      <c r="V79" s="239"/>
      <c r="W79" s="237"/>
    </row>
    <row r="80" spans="2:23" x14ac:dyDescent="0.25">
      <c r="B80" s="291">
        <v>10</v>
      </c>
      <c r="C80" s="292" t="s">
        <v>89</v>
      </c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3">
        <f>T80*G9*12</f>
        <v>0</v>
      </c>
      <c r="R80" s="293"/>
      <c r="S80" s="293"/>
      <c r="T80" s="294">
        <v>0</v>
      </c>
      <c r="U80" s="284">
        <f>Q80</f>
        <v>0</v>
      </c>
      <c r="V80" s="285"/>
      <c r="W80" s="204">
        <f>U80/G9/12</f>
        <v>0</v>
      </c>
    </row>
    <row r="81" spans="2:23" x14ac:dyDescent="0.25">
      <c r="B81" s="295"/>
      <c r="C81" s="296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8"/>
      <c r="Q81" s="299"/>
      <c r="R81" s="300"/>
      <c r="S81" s="301"/>
      <c r="T81" s="302"/>
      <c r="U81" s="303"/>
      <c r="V81" s="304"/>
      <c r="W81" s="305"/>
    </row>
    <row r="82" spans="2:23" x14ac:dyDescent="0.25">
      <c r="B82" s="306" t="s">
        <v>90</v>
      </c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7">
        <f>Q44+Q48+Q56+Q62+Q67+Q71+Q73+Q76+Q78+Q80</f>
        <v>104313.59999999999</v>
      </c>
      <c r="R82" s="308"/>
      <c r="S82" s="308"/>
      <c r="T82" s="309">
        <f>T44+T48+T56+T62+T67+T71+T73+T76+T78+T80</f>
        <v>12</v>
      </c>
      <c r="U82" s="310">
        <f>U44+U48+U56+U62+U67+U71+U73+U76+U78+U80</f>
        <v>67076.86</v>
      </c>
      <c r="V82" s="310"/>
      <c r="W82" s="311">
        <f>W44+W48+W56+W62+W67+W71+W73+W76+W78+W80</f>
        <v>7.7163698693171359</v>
      </c>
    </row>
    <row r="83" spans="2:23" x14ac:dyDescent="0.25"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3"/>
      <c r="R83" s="314"/>
      <c r="S83" s="314"/>
      <c r="T83" s="315"/>
      <c r="U83" s="316"/>
      <c r="V83" s="316"/>
      <c r="W83" s="317"/>
    </row>
    <row r="84" spans="2:23" ht="33" customHeight="1" x14ac:dyDescent="0.25">
      <c r="B84" s="318" t="s">
        <v>91</v>
      </c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20"/>
      <c r="U84" s="321">
        <f>O24-Q39-U82</f>
        <v>58995</v>
      </c>
      <c r="V84" s="322"/>
      <c r="W84" s="323"/>
    </row>
    <row r="85" spans="2:23" x14ac:dyDescent="0.25">
      <c r="B85" s="324" t="s">
        <v>92</v>
      </c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6"/>
      <c r="W85" s="327"/>
    </row>
    <row r="86" spans="2:23" x14ac:dyDescent="0.25">
      <c r="B86" s="328" t="s">
        <v>93</v>
      </c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30"/>
      <c r="T86" s="331"/>
      <c r="U86" s="332">
        <v>49420.4</v>
      </c>
      <c r="V86" s="333"/>
      <c r="W86" s="327"/>
    </row>
    <row r="87" spans="2:23" x14ac:dyDescent="0.25">
      <c r="B87" s="334" t="s">
        <v>94</v>
      </c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6"/>
      <c r="T87" s="337"/>
      <c r="U87" s="332">
        <f>O29+O30</f>
        <v>17492.8</v>
      </c>
      <c r="V87" s="333"/>
      <c r="W87" s="338"/>
    </row>
    <row r="88" spans="2:23" x14ac:dyDescent="0.25">
      <c r="B88" s="339" t="s">
        <v>95</v>
      </c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1"/>
      <c r="T88" s="342"/>
      <c r="U88" s="343">
        <f>U86+U87</f>
        <v>66913.2</v>
      </c>
      <c r="V88" s="344"/>
      <c r="W88" s="327"/>
    </row>
    <row r="89" spans="2:23" x14ac:dyDescent="0.25">
      <c r="B89" s="345">
        <v>1</v>
      </c>
      <c r="C89" s="346" t="s">
        <v>96</v>
      </c>
      <c r="D89" s="346"/>
      <c r="E89" s="346"/>
      <c r="F89" s="346"/>
      <c r="G89" s="346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7"/>
      <c r="U89" s="195">
        <v>60606</v>
      </c>
      <c r="V89" s="196"/>
      <c r="W89" s="327"/>
    </row>
    <row r="90" spans="2:23" x14ac:dyDescent="0.25">
      <c r="B90" s="345">
        <v>2</v>
      </c>
      <c r="C90" s="348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50"/>
      <c r="T90" s="347"/>
      <c r="U90" s="351"/>
      <c r="V90" s="352"/>
      <c r="W90" s="327"/>
    </row>
    <row r="91" spans="2:23" x14ac:dyDescent="0.25">
      <c r="B91" s="345">
        <v>3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7"/>
      <c r="U91" s="353">
        <v>0</v>
      </c>
      <c r="V91" s="353"/>
      <c r="W91" s="327"/>
    </row>
    <row r="92" spans="2:23" x14ac:dyDescent="0.25">
      <c r="B92" s="354" t="s">
        <v>97</v>
      </c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6"/>
      <c r="T92" s="357"/>
      <c r="U92" s="358">
        <f>U89+U90+U91</f>
        <v>60606</v>
      </c>
      <c r="V92" s="359"/>
      <c r="W92" s="327"/>
    </row>
    <row r="93" spans="2:23" x14ac:dyDescent="0.25">
      <c r="B93" s="360" t="s">
        <v>98</v>
      </c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2"/>
      <c r="T93" s="363"/>
      <c r="U93" s="364">
        <f>U88-U92</f>
        <v>6307.1999999999971</v>
      </c>
      <c r="V93" s="365"/>
      <c r="W93" s="327"/>
    </row>
    <row r="94" spans="2:23" x14ac:dyDescent="0.25">
      <c r="B94" s="366"/>
      <c r="C94" s="367" t="s">
        <v>99</v>
      </c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80"/>
      <c r="U94" s="368"/>
      <c r="V94" s="368"/>
      <c r="W94" s="327"/>
    </row>
    <row r="95" spans="2:23" x14ac:dyDescent="0.25">
      <c r="B95" s="369"/>
      <c r="C95" s="370"/>
      <c r="D95" s="370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1"/>
      <c r="R95" s="371"/>
      <c r="S95" s="371"/>
      <c r="T95" s="372"/>
      <c r="U95" s="373"/>
      <c r="V95" s="373"/>
      <c r="W95" s="327"/>
    </row>
    <row r="96" spans="2:23" x14ac:dyDescent="0.25">
      <c r="B96" s="369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5"/>
      <c r="U96" s="376"/>
      <c r="V96" s="376"/>
      <c r="W96" s="327"/>
    </row>
    <row r="97" spans="2:23" x14ac:dyDescent="0.25">
      <c r="B97" s="369"/>
      <c r="C97" s="370" t="s">
        <v>100</v>
      </c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27"/>
    </row>
    <row r="98" spans="2:23" x14ac:dyDescent="0.25">
      <c r="B98" s="369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8"/>
      <c r="R98" s="378"/>
      <c r="S98" s="378"/>
      <c r="T98" s="375"/>
      <c r="U98" s="376"/>
      <c r="V98" s="376"/>
      <c r="W98" s="327"/>
    </row>
    <row r="99" spans="2:23" x14ac:dyDescent="0.25">
      <c r="B99" s="379"/>
      <c r="C99" s="370" t="s">
        <v>101</v>
      </c>
      <c r="D99" s="370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80"/>
      <c r="R99" s="380"/>
      <c r="S99" s="380"/>
      <c r="T99" s="381"/>
      <c r="U99" s="382"/>
      <c r="V99" s="382"/>
      <c r="W99" s="338"/>
    </row>
    <row r="100" spans="2:23" x14ac:dyDescent="0.25">
      <c r="B100" s="379"/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83"/>
      <c r="R100" s="383"/>
      <c r="S100" s="383"/>
      <c r="T100" s="384"/>
      <c r="U100" s="382"/>
      <c r="V100" s="382"/>
      <c r="W100" s="338"/>
    </row>
    <row r="101" spans="2:23" x14ac:dyDescent="0.25">
      <c r="B101" s="385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86"/>
      <c r="R101" s="386"/>
      <c r="S101" s="386"/>
      <c r="T101" s="317"/>
      <c r="U101" s="382"/>
      <c r="V101" s="382"/>
      <c r="W101" s="338"/>
    </row>
    <row r="102" spans="2:23" x14ac:dyDescent="0.25">
      <c r="B102" s="385"/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87"/>
      <c r="R102" s="387"/>
      <c r="S102" s="387"/>
      <c r="T102" s="388"/>
      <c r="U102" s="389"/>
      <c r="V102" s="389"/>
      <c r="W102" s="327"/>
    </row>
    <row r="103" spans="2:23" x14ac:dyDescent="0.25"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1"/>
      <c r="R103" s="391"/>
      <c r="S103" s="391"/>
      <c r="T103" s="392"/>
      <c r="U103" s="393"/>
      <c r="V103" s="393"/>
      <c r="W103" s="327"/>
    </row>
    <row r="104" spans="2:23" x14ac:dyDescent="0.25">
      <c r="B104" s="391"/>
      <c r="C104" s="391"/>
      <c r="D104" s="391"/>
      <c r="E104" s="391"/>
      <c r="F104" s="391"/>
      <c r="G104" s="391"/>
      <c r="H104" s="391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1"/>
    </row>
    <row r="105" spans="2:23" x14ac:dyDescent="0.25">
      <c r="B105" s="394"/>
      <c r="C105" s="395"/>
      <c r="D105" s="395"/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6"/>
      <c r="U105" s="397"/>
      <c r="V105" s="397"/>
      <c r="W105" s="397"/>
    </row>
    <row r="106" spans="2:23" x14ac:dyDescent="0.25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398"/>
      <c r="V106" s="398"/>
      <c r="W106" s="392"/>
    </row>
    <row r="107" spans="2:23" x14ac:dyDescent="0.25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399"/>
      <c r="V107" s="10"/>
      <c r="W107" s="392"/>
    </row>
    <row r="108" spans="2:23" x14ac:dyDescent="0.25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10"/>
      <c r="V108" s="10"/>
      <c r="W108" s="392"/>
    </row>
    <row r="109" spans="2:23" x14ac:dyDescent="0.25">
      <c r="B109" s="400"/>
      <c r="C109" s="400"/>
      <c r="D109" s="400"/>
      <c r="E109" s="400"/>
      <c r="F109" s="400"/>
      <c r="G109" s="400"/>
      <c r="H109" s="400"/>
      <c r="I109" s="400"/>
      <c r="J109" s="400"/>
      <c r="K109" s="400"/>
      <c r="L109" s="400"/>
      <c r="M109" s="400"/>
      <c r="N109" s="400"/>
      <c r="O109" s="400"/>
      <c r="P109" s="400"/>
      <c r="Q109" s="400"/>
      <c r="R109" s="400"/>
      <c r="S109" s="400"/>
      <c r="T109" s="379"/>
      <c r="U109" s="401"/>
      <c r="V109" s="401"/>
      <c r="W109" s="392"/>
    </row>
    <row r="110" spans="2:23" x14ac:dyDescent="0.25">
      <c r="B110" s="402"/>
      <c r="C110" s="402"/>
      <c r="D110" s="402"/>
      <c r="E110" s="402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3"/>
      <c r="U110" s="401"/>
      <c r="V110" s="401"/>
      <c r="W110" s="392"/>
    </row>
    <row r="111" spans="2:23" x14ac:dyDescent="0.25">
      <c r="B111" s="402"/>
      <c r="C111" s="402"/>
      <c r="D111" s="402"/>
      <c r="E111" s="402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3"/>
      <c r="U111" s="401"/>
      <c r="V111" s="401"/>
      <c r="W111" s="392"/>
    </row>
    <row r="112" spans="2:23" x14ac:dyDescent="0.25">
      <c r="B112" s="404"/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405"/>
      <c r="U112" s="406"/>
      <c r="V112" s="406"/>
      <c r="W112" s="392"/>
    </row>
    <row r="113" spans="2:23" x14ac:dyDescent="0.25">
      <c r="B113" s="404"/>
      <c r="C113" s="370"/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405"/>
      <c r="U113" s="389"/>
      <c r="V113" s="389"/>
      <c r="W113" s="392"/>
    </row>
    <row r="114" spans="2:23" x14ac:dyDescent="0.25">
      <c r="B114" s="402"/>
      <c r="C114" s="402"/>
      <c r="D114" s="402"/>
      <c r="E114" s="402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3"/>
      <c r="U114" s="401"/>
      <c r="V114" s="401"/>
      <c r="W114" s="392"/>
    </row>
    <row r="115" spans="2:23" x14ac:dyDescent="0.25">
      <c r="B115" s="407"/>
      <c r="C115" s="407"/>
      <c r="D115" s="407"/>
      <c r="E115" s="407"/>
      <c r="F115" s="407"/>
      <c r="G115" s="407"/>
      <c r="H115" s="21"/>
      <c r="I115" s="21"/>
      <c r="J115" s="21"/>
      <c r="K115" s="21"/>
      <c r="L115" s="21"/>
      <c r="M115" s="21"/>
      <c r="N115" s="21"/>
      <c r="O115" s="21"/>
      <c r="P115" s="21"/>
      <c r="Q115" s="392"/>
      <c r="R115" s="392"/>
      <c r="S115" s="392"/>
      <c r="T115" s="392"/>
      <c r="U115" s="408"/>
      <c r="V115" s="408"/>
      <c r="W115" s="392"/>
    </row>
    <row r="116" spans="2:23" x14ac:dyDescent="0.25">
      <c r="B116" s="409"/>
      <c r="C116" s="409"/>
      <c r="D116" s="409"/>
      <c r="E116" s="409"/>
      <c r="F116" s="409"/>
      <c r="G116" s="409"/>
      <c r="H116" s="409"/>
      <c r="I116" s="409"/>
      <c r="J116" s="409"/>
      <c r="K116" s="409"/>
      <c r="L116" s="409"/>
      <c r="M116" s="409"/>
      <c r="N116" s="409"/>
      <c r="O116" s="409"/>
      <c r="P116" s="409"/>
      <c r="Q116" s="409"/>
      <c r="R116" s="409"/>
      <c r="S116" s="409"/>
      <c r="T116" s="409"/>
      <c r="U116" s="409"/>
      <c r="V116" s="409"/>
      <c r="W116" s="392"/>
    </row>
    <row r="117" spans="2:23" x14ac:dyDescent="0.25">
      <c r="B117" s="402"/>
      <c r="C117" s="402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3"/>
      <c r="U117" s="382"/>
      <c r="V117" s="382"/>
      <c r="W117" s="392"/>
    </row>
    <row r="118" spans="2:23" x14ac:dyDescent="0.25">
      <c r="B118" s="402"/>
      <c r="C118" s="402"/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3"/>
      <c r="U118" s="382"/>
      <c r="V118" s="382"/>
      <c r="W118" s="392"/>
    </row>
  </sheetData>
  <mergeCells count="327">
    <mergeCell ref="B117:S117"/>
    <mergeCell ref="U117:V117"/>
    <mergeCell ref="B118:S118"/>
    <mergeCell ref="U118:V118"/>
    <mergeCell ref="C113:S113"/>
    <mergeCell ref="U113:V113"/>
    <mergeCell ref="B114:S114"/>
    <mergeCell ref="U114:V114"/>
    <mergeCell ref="H115:P115"/>
    <mergeCell ref="B116:V116"/>
    <mergeCell ref="B110:S110"/>
    <mergeCell ref="U110:V110"/>
    <mergeCell ref="B111:S111"/>
    <mergeCell ref="U111:V111"/>
    <mergeCell ref="C112:S112"/>
    <mergeCell ref="U112:V112"/>
    <mergeCell ref="B104:W104"/>
    <mergeCell ref="B105:S105"/>
    <mergeCell ref="U105:W105"/>
    <mergeCell ref="U106:V106"/>
    <mergeCell ref="B109:S109"/>
    <mergeCell ref="U109:V109"/>
    <mergeCell ref="C102:P102"/>
    <mergeCell ref="Q102:S102"/>
    <mergeCell ref="U102:V102"/>
    <mergeCell ref="B103:P103"/>
    <mergeCell ref="Q103:S103"/>
    <mergeCell ref="U103:V103"/>
    <mergeCell ref="C100:P100"/>
    <mergeCell ref="Q100:S100"/>
    <mergeCell ref="U100:V100"/>
    <mergeCell ref="C101:P101"/>
    <mergeCell ref="Q101:S101"/>
    <mergeCell ref="U101:V101"/>
    <mergeCell ref="C97:V97"/>
    <mergeCell ref="Q98:S98"/>
    <mergeCell ref="U98:V98"/>
    <mergeCell ref="C99:P99"/>
    <mergeCell ref="Q99:S99"/>
    <mergeCell ref="U99:V99"/>
    <mergeCell ref="C94:T94"/>
    <mergeCell ref="U94:V94"/>
    <mergeCell ref="C95:P95"/>
    <mergeCell ref="Q95:S95"/>
    <mergeCell ref="U95:V95"/>
    <mergeCell ref="C96:S96"/>
    <mergeCell ref="U96:V96"/>
    <mergeCell ref="C91:S91"/>
    <mergeCell ref="U91:V91"/>
    <mergeCell ref="B92:S92"/>
    <mergeCell ref="U92:V92"/>
    <mergeCell ref="B93:S93"/>
    <mergeCell ref="U93:V93"/>
    <mergeCell ref="B88:S88"/>
    <mergeCell ref="U88:V88"/>
    <mergeCell ref="C89:S89"/>
    <mergeCell ref="U89:V89"/>
    <mergeCell ref="C90:S90"/>
    <mergeCell ref="U90:V90"/>
    <mergeCell ref="B84:T84"/>
    <mergeCell ref="U84:W84"/>
    <mergeCell ref="B85:V85"/>
    <mergeCell ref="B86:S86"/>
    <mergeCell ref="U86:V86"/>
    <mergeCell ref="B87:S87"/>
    <mergeCell ref="U87:V87"/>
    <mergeCell ref="C80:P80"/>
    <mergeCell ref="Q80:S80"/>
    <mergeCell ref="U80:V80"/>
    <mergeCell ref="C81:P81"/>
    <mergeCell ref="Q81:S81"/>
    <mergeCell ref="B82:P82"/>
    <mergeCell ref="Q82:S82"/>
    <mergeCell ref="U82:V82"/>
    <mergeCell ref="C78:P78"/>
    <mergeCell ref="Q78:S78"/>
    <mergeCell ref="U78:V78"/>
    <mergeCell ref="C79:P79"/>
    <mergeCell ref="Q79:S79"/>
    <mergeCell ref="U79:V79"/>
    <mergeCell ref="Q75:S75"/>
    <mergeCell ref="U75:V75"/>
    <mergeCell ref="C76:P76"/>
    <mergeCell ref="Q76:S76"/>
    <mergeCell ref="U76:V76"/>
    <mergeCell ref="C77:P77"/>
    <mergeCell ref="Q77:S77"/>
    <mergeCell ref="C73:P73"/>
    <mergeCell ref="Q73:S73"/>
    <mergeCell ref="U73:V73"/>
    <mergeCell ref="C74:P74"/>
    <mergeCell ref="Q74:S74"/>
    <mergeCell ref="U74:V74"/>
    <mergeCell ref="Q70:S70"/>
    <mergeCell ref="U70:V70"/>
    <mergeCell ref="C71:P71"/>
    <mergeCell ref="Q71:S71"/>
    <mergeCell ref="U71:V71"/>
    <mergeCell ref="C72:P72"/>
    <mergeCell ref="Q72:S72"/>
    <mergeCell ref="C66:P66"/>
    <mergeCell ref="U66:V66"/>
    <mergeCell ref="C67:P67"/>
    <mergeCell ref="Q67:S67"/>
    <mergeCell ref="U67:V67"/>
    <mergeCell ref="C68:P68"/>
    <mergeCell ref="U68:V68"/>
    <mergeCell ref="C63:P63"/>
    <mergeCell ref="Q63:S63"/>
    <mergeCell ref="U63:V63"/>
    <mergeCell ref="C64:P64"/>
    <mergeCell ref="U64:V64"/>
    <mergeCell ref="C65:P65"/>
    <mergeCell ref="U65:V65"/>
    <mergeCell ref="C58:P58"/>
    <mergeCell ref="C59:P59"/>
    <mergeCell ref="C60:P60"/>
    <mergeCell ref="Q60:S60"/>
    <mergeCell ref="U60:V60"/>
    <mergeCell ref="C62:P62"/>
    <mergeCell ref="Q62:S62"/>
    <mergeCell ref="U62:V62"/>
    <mergeCell ref="C56:P56"/>
    <mergeCell ref="Q56:S56"/>
    <mergeCell ref="U56:V56"/>
    <mergeCell ref="C57:P57"/>
    <mergeCell ref="Q57:S57"/>
    <mergeCell ref="U57:V57"/>
    <mergeCell ref="C52:P52"/>
    <mergeCell ref="C53:P53"/>
    <mergeCell ref="C54:P54"/>
    <mergeCell ref="U54:V54"/>
    <mergeCell ref="Q55:S55"/>
    <mergeCell ref="U55:V55"/>
    <mergeCell ref="C48:P48"/>
    <mergeCell ref="Q48:S48"/>
    <mergeCell ref="U48:V48"/>
    <mergeCell ref="C49:P49"/>
    <mergeCell ref="C50:P50"/>
    <mergeCell ref="C51:P51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B39:N39"/>
    <mergeCell ref="O39:P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04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Шаумяна16(20)</vt:lpstr>
      <vt:lpstr>'Шаумяна16(20)'!Область_печати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2021-03-27T17:42:03Z</dcterms:created>
  <dcterms:modified xsi:type="dcterms:W3CDTF">2021-03-27T17:42:03Z</dcterms:modified>
</cp:coreProperties>
</file>