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Дзержин.211(17)" sheetId="1" r:id="rId1"/>
  </sheets>
  <definedNames>
    <definedName name="_xlnm.Print_Area" localSheetId="0">'Дзержин.211(17)'!$A$1:$W$130</definedName>
  </definedNames>
  <calcPr calcId="145621"/>
</workbook>
</file>

<file path=xl/calcChain.xml><?xml version="1.0" encoding="utf-8"?>
<calcChain xmlns="http://schemas.openxmlformats.org/spreadsheetml/2006/main">
  <c r="U104" i="1" l="1"/>
  <c r="U100" i="1"/>
  <c r="U105" i="1" s="1"/>
  <c r="T94" i="1"/>
  <c r="Q79" i="1"/>
  <c r="U79" i="1" s="1"/>
  <c r="T78" i="1"/>
  <c r="U44" i="1"/>
  <c r="AY41" i="1"/>
  <c r="AX41" i="1"/>
  <c r="AW41" i="1"/>
  <c r="AU41" i="1"/>
  <c r="AR41" i="1"/>
  <c r="Q38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Q23" i="1"/>
  <c r="Q22" i="1"/>
  <c r="Q21" i="1"/>
  <c r="O21" i="1"/>
  <c r="O24" i="1" s="1"/>
  <c r="L21" i="1"/>
  <c r="G9" i="1"/>
  <c r="Q88" i="1" s="1"/>
  <c r="U88" i="1" s="1"/>
  <c r="W88" i="1" s="1"/>
  <c r="W79" i="1" l="1"/>
  <c r="U78" i="1"/>
  <c r="W44" i="1"/>
  <c r="Q60" i="1"/>
  <c r="U60" i="1" s="1"/>
  <c r="W60" i="1" s="1"/>
  <c r="Q76" i="1"/>
  <c r="Q85" i="1"/>
  <c r="U85" i="1" s="1"/>
  <c r="W85" i="1" s="1"/>
  <c r="Q52" i="1"/>
  <c r="U52" i="1" s="1"/>
  <c r="W52" i="1" s="1"/>
  <c r="W76" i="1"/>
  <c r="Q80" i="1"/>
  <c r="Q78" i="1" s="1"/>
  <c r="Q92" i="1"/>
  <c r="U92" i="1" s="1"/>
  <c r="W92" i="1" s="1"/>
  <c r="Q44" i="1"/>
  <c r="Q74" i="1"/>
  <c r="W80" i="1"/>
  <c r="Q84" i="1"/>
  <c r="Q89" i="1"/>
  <c r="U89" i="1" s="1"/>
  <c r="W89" i="1" s="1"/>
  <c r="Q70" i="1"/>
  <c r="U70" i="1" s="1"/>
  <c r="W70" i="1" s="1"/>
  <c r="W74" i="1"/>
  <c r="Q83" i="1"/>
  <c r="U83" i="1" s="1"/>
  <c r="W83" i="1" s="1"/>
  <c r="W84" i="1"/>
  <c r="U94" i="1" l="1"/>
  <c r="U96" i="1" s="1"/>
  <c r="Q94" i="1"/>
  <c r="W94" i="1"/>
  <c r="W78" i="1"/>
</calcChain>
</file>

<file path=xl/sharedStrings.xml><?xml version="1.0" encoding="utf-8"?>
<sst xmlns="http://schemas.openxmlformats.org/spreadsheetml/2006/main" count="121" uniqueCount="111">
  <si>
    <t>МУЖРЭП №5</t>
  </si>
  <si>
    <t>Лицевой счет по начислению и расходованию денежных средств</t>
  </si>
  <si>
    <t>период</t>
  </si>
  <si>
    <t>по</t>
  </si>
  <si>
    <t>Дзержинского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</si>
  <si>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</si>
  <si>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</si>
  <si>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</si>
  <si>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</si>
  <si>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</si>
  <si>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</si>
  <si>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</si>
  <si>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метало профиль</t>
  </si>
  <si>
    <t>Газ, х/в, г/в, ц/отопл., водоотведение, электоснабжение, мусоропровод(2)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</si>
  <si>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</si>
  <si>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</si>
  <si>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</si>
  <si>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</si>
  <si>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</si>
  <si>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</si>
  <si>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хвс-198,0, э.э-1350,4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</si>
  <si>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</si>
  <si>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</si>
  <si>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</si>
  <si>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</si>
  <si>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</si>
  <si>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</si>
  <si>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</si>
  <si>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</si>
  <si>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</si>
  <si>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</si>
  <si>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</si>
  <si>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</si>
  <si>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</si>
  <si>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</si>
  <si>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</si>
  <si>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</si>
  <si>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</si>
  <si>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</si>
  <si>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</si>
  <si>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</si>
  <si>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</si>
  <si>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</si>
  <si>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</si>
  <si>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</si>
  <si>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</si>
  <si>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</si>
  <si>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</si>
  <si>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</si>
  <si>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</si>
  <si>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</si>
  <si>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</si>
  <si>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</si>
  <si>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</si>
  <si>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</si>
  <si>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</si>
  <si>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</si>
  <si>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</si>
  <si>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</si>
  <si>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</si>
  <si>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</si>
  <si>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</si>
  <si>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</si>
  <si>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</si>
  <si>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Замена стекол в подъезде и подвале</t>
  </si>
  <si>
    <t>Ремонт снегозадержателя</t>
  </si>
  <si>
    <t>Замена колен водосточных труб</t>
  </si>
  <si>
    <t>Таблички указатели для детской площадки</t>
  </si>
  <si>
    <t>Ремонт контейнера</t>
  </si>
  <si>
    <t>Замена муфты системы водоснабжения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</si>
  <si>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</si>
  <si>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МУП ЖЭУ №7</t>
  </si>
  <si>
    <t>Содержание и тех.обслуживание внутридомового инженерного оборудования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</si>
  <si>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</si>
  <si>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</si>
  <si>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</si>
  <si>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</si>
  <si>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</si>
  <si>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</si>
  <si>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</si>
  <si>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</t>
  </si>
  <si>
    <t>Осмотр и тех обслуживание электроустановок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</si>
  <si>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</si>
  <si>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</si>
  <si>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</si>
  <si>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</si>
  <si>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</si>
  <si>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</si>
  <si>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</si>
  <si>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</si>
  <si>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</si>
  <si>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</si>
  <si>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</si>
  <si>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</si>
  <si>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</si>
  <si>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</si>
  <si>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Уборка мусорокамер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</si>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</sst>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3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 wrapText="1"/>
    </xf>
    <xf numFmtId="0" fontId="9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left" vertic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2" fontId="32" fillId="3" borderId="16" xfId="0" applyNumberFormat="1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0" fontId="35" fillId="3" borderId="35" xfId="0" applyFont="1" applyFill="1" applyBorder="1" applyAlignment="1">
      <alignment horizontal="center"/>
    </xf>
    <xf numFmtId="0" fontId="35" fillId="3" borderId="31" xfId="0" applyFont="1" applyFill="1" applyBorder="1" applyAlignment="1">
      <alignment horizontal="center"/>
    </xf>
    <xf numFmtId="0" fontId="35" fillId="3" borderId="36" xfId="0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5" fillId="3" borderId="35" xfId="0" applyFont="1" applyFill="1" applyBorder="1" applyAlignment="1"/>
    <xf numFmtId="0" fontId="35" fillId="3" borderId="31" xfId="0" applyFont="1" applyFill="1" applyBorder="1" applyAlignment="1"/>
    <xf numFmtId="0" fontId="35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2" borderId="16" xfId="0" applyFont="1" applyFill="1" applyBorder="1" applyAlignment="1">
      <alignment horizontal="center"/>
    </xf>
    <xf numFmtId="4" fontId="39" fillId="2" borderId="16" xfId="0" applyNumberFormat="1" applyFont="1" applyFill="1" applyBorder="1" applyAlignment="1">
      <alignment horizontal="center"/>
    </xf>
    <xf numFmtId="0" fontId="39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9" fillId="2" borderId="39" xfId="0" applyNumberFormat="1" applyFont="1" applyFill="1" applyBorder="1" applyAlignment="1">
      <alignment horizontal="center"/>
    </xf>
    <xf numFmtId="2" fontId="19" fillId="2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30"/>
  <sheetViews>
    <sheetView tabSelected="1" topLeftCell="A36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1" customWidth="1"/>
    <col min="18" max="18" width="2.5703125" style="431" customWidth="1"/>
    <col min="19" max="19" width="9.140625" style="431"/>
    <col min="20" max="20" width="7.5703125" style="431" customWidth="1"/>
    <col min="21" max="22" width="9.140625" style="431"/>
    <col min="23" max="23" width="8.7109375" style="431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9"/>
      <c r="G6" s="10"/>
      <c r="H6" s="10"/>
      <c r="I6" s="10"/>
      <c r="J6" s="10"/>
      <c r="K6" s="10"/>
      <c r="L6" s="1"/>
      <c r="M6" s="10"/>
      <c r="N6" s="10"/>
      <c r="O6" s="10"/>
      <c r="P6" s="10"/>
      <c r="Q6" s="11"/>
      <c r="R6" s="11"/>
      <c r="S6" s="11"/>
      <c r="T6" s="11"/>
      <c r="U6" s="11"/>
      <c r="V6" s="12"/>
      <c r="W6" s="4"/>
    </row>
    <row r="7" spans="2:23" x14ac:dyDescent="0.25">
      <c r="B7" s="13"/>
      <c r="C7" s="14" t="s">
        <v>2</v>
      </c>
      <c r="D7" s="14"/>
      <c r="E7" s="14"/>
      <c r="F7" s="15">
        <v>43009</v>
      </c>
      <c r="G7" s="16"/>
      <c r="H7" s="15">
        <v>43100</v>
      </c>
      <c r="I7" s="16"/>
      <c r="J7" s="16"/>
      <c r="K7" s="16"/>
      <c r="L7" s="17" t="s">
        <v>3</v>
      </c>
      <c r="M7" s="18" t="s">
        <v>4</v>
      </c>
      <c r="N7" s="19"/>
      <c r="O7" s="19"/>
      <c r="P7" s="19"/>
      <c r="Q7" s="19"/>
      <c r="R7" s="19"/>
      <c r="S7" s="20"/>
      <c r="T7" s="21"/>
      <c r="U7" s="21">
        <v>211</v>
      </c>
      <c r="V7" s="22"/>
      <c r="W7" s="23"/>
    </row>
    <row r="8" spans="2:23" x14ac:dyDescent="0.25">
      <c r="B8" s="24"/>
      <c r="C8" s="25"/>
      <c r="D8" s="25"/>
      <c r="E8" s="26"/>
      <c r="F8" s="26"/>
      <c r="G8" s="26"/>
      <c r="H8" s="27"/>
      <c r="I8" s="27"/>
      <c r="J8" s="27"/>
      <c r="K8" s="27"/>
      <c r="L8" s="27"/>
      <c r="M8" s="27"/>
      <c r="N8" s="27"/>
      <c r="O8" s="27"/>
      <c r="P8" s="27"/>
      <c r="Q8" s="28"/>
      <c r="R8" s="28"/>
      <c r="S8" s="28"/>
      <c r="T8" s="22"/>
      <c r="U8" s="23"/>
      <c r="V8" s="23"/>
      <c r="W8" s="23"/>
    </row>
    <row r="9" spans="2:23" x14ac:dyDescent="0.25">
      <c r="B9" s="29" t="s">
        <v>5</v>
      </c>
      <c r="C9" s="29"/>
      <c r="D9" s="29"/>
      <c r="E9" s="29"/>
      <c r="F9" s="29"/>
      <c r="G9" s="30">
        <f>G10+G11</f>
        <v>1964.5</v>
      </c>
      <c r="H9" s="31"/>
      <c r="I9" s="32" t="s">
        <v>6</v>
      </c>
      <c r="J9" s="32"/>
      <c r="K9" s="32"/>
      <c r="L9" s="33">
        <v>5</v>
      </c>
      <c r="M9" s="31"/>
      <c r="N9" s="34" t="s">
        <v>7</v>
      </c>
      <c r="O9" s="34"/>
      <c r="P9" s="34"/>
      <c r="Q9" s="35">
        <v>1975</v>
      </c>
      <c r="R9" s="22"/>
      <c r="S9" s="34" t="s">
        <v>8</v>
      </c>
      <c r="T9" s="34"/>
      <c r="U9" s="34"/>
      <c r="V9" s="34"/>
      <c r="W9" s="34"/>
    </row>
    <row r="10" spans="2:23" x14ac:dyDescent="0.25">
      <c r="B10" s="29" t="s">
        <v>9</v>
      </c>
      <c r="C10" s="29"/>
      <c r="D10" s="29"/>
      <c r="E10" s="29"/>
      <c r="F10" s="29"/>
      <c r="G10" s="30">
        <v>1964.5</v>
      </c>
      <c r="H10" s="31"/>
      <c r="I10" s="34" t="s">
        <v>10</v>
      </c>
      <c r="J10" s="34"/>
      <c r="K10" s="34"/>
      <c r="L10" s="33">
        <v>2</v>
      </c>
      <c r="M10" s="24"/>
      <c r="N10" s="36" t="s">
        <v>11</v>
      </c>
      <c r="O10" s="36"/>
      <c r="P10" s="37" t="s">
        <v>12</v>
      </c>
      <c r="Q10" s="37"/>
      <c r="R10" s="22"/>
      <c r="S10" s="38" t="s">
        <v>13</v>
      </c>
      <c r="T10" s="38"/>
      <c r="U10" s="38"/>
      <c r="V10" s="38"/>
      <c r="W10" s="38"/>
    </row>
    <row r="11" spans="2:23" x14ac:dyDescent="0.25">
      <c r="B11" s="29" t="s">
        <v>14</v>
      </c>
      <c r="C11" s="29"/>
      <c r="D11" s="29"/>
      <c r="E11" s="29"/>
      <c r="F11" s="29"/>
      <c r="G11" s="39">
        <v>0</v>
      </c>
      <c r="H11" s="31"/>
      <c r="I11" s="34" t="s">
        <v>15</v>
      </c>
      <c r="J11" s="34"/>
      <c r="K11" s="34"/>
      <c r="L11" s="40">
        <v>0</v>
      </c>
      <c r="M11" s="24"/>
      <c r="N11" s="34" t="s">
        <v>16</v>
      </c>
      <c r="O11" s="34"/>
      <c r="P11" s="34"/>
      <c r="Q11" s="41">
        <v>951</v>
      </c>
      <c r="R11" s="22"/>
      <c r="S11" s="38"/>
      <c r="T11" s="38"/>
      <c r="U11" s="38"/>
      <c r="V11" s="38"/>
      <c r="W11" s="38"/>
    </row>
    <row r="12" spans="2:23" x14ac:dyDescent="0.25">
      <c r="B12" s="29" t="s">
        <v>17</v>
      </c>
      <c r="C12" s="29"/>
      <c r="D12" s="29"/>
      <c r="E12" s="29"/>
      <c r="F12" s="29"/>
      <c r="G12" s="39">
        <v>1043</v>
      </c>
      <c r="H12" s="31"/>
      <c r="I12" s="34" t="s">
        <v>18</v>
      </c>
      <c r="J12" s="34"/>
      <c r="K12" s="34"/>
      <c r="L12" s="40">
        <v>30</v>
      </c>
      <c r="M12" s="31"/>
      <c r="N12" s="32" t="s">
        <v>19</v>
      </c>
      <c r="O12" s="32"/>
      <c r="P12" s="32"/>
      <c r="Q12" s="42" t="s">
        <v>20</v>
      </c>
      <c r="R12" s="28"/>
      <c r="S12" s="38"/>
      <c r="T12" s="38"/>
      <c r="U12" s="38"/>
      <c r="V12" s="38"/>
      <c r="W12" s="38"/>
    </row>
    <row r="13" spans="2:23" x14ac:dyDescent="0.25">
      <c r="B13" s="29" t="s">
        <v>21</v>
      </c>
      <c r="C13" s="29"/>
      <c r="D13" s="29"/>
      <c r="E13" s="29"/>
      <c r="F13" s="29"/>
      <c r="G13" s="39">
        <v>576</v>
      </c>
      <c r="H13" s="31"/>
      <c r="I13" s="34" t="s">
        <v>22</v>
      </c>
      <c r="J13" s="34"/>
      <c r="K13" s="34"/>
      <c r="L13" s="43">
        <v>61</v>
      </c>
      <c r="M13" s="31"/>
      <c r="N13" s="32"/>
      <c r="O13" s="32"/>
      <c r="P13" s="32"/>
      <c r="Q13" s="44"/>
      <c r="R13" s="28"/>
      <c r="S13" s="34" t="s">
        <v>23</v>
      </c>
      <c r="T13" s="34"/>
      <c r="U13" s="34"/>
      <c r="V13" s="45" t="s">
        <v>24</v>
      </c>
      <c r="W13" s="45"/>
    </row>
    <row r="14" spans="2:23" x14ac:dyDescent="0.25">
      <c r="B14" s="46"/>
      <c r="C14" s="1"/>
      <c r="D14" s="1"/>
      <c r="E14" s="1"/>
      <c r="F14" s="1"/>
      <c r="G14" s="1"/>
      <c r="H14" s="1"/>
      <c r="I14" s="1"/>
      <c r="J14" s="1"/>
      <c r="K14" s="1"/>
      <c r="L14" s="47"/>
      <c r="M14" s="1"/>
      <c r="N14" s="1"/>
      <c r="O14" s="1"/>
      <c r="P14" s="48"/>
      <c r="Q14" s="49"/>
      <c r="R14" s="49"/>
      <c r="S14" s="49"/>
      <c r="T14" s="11"/>
      <c r="U14" s="50"/>
      <c r="V14" s="50"/>
      <c r="W14" s="4"/>
    </row>
    <row r="15" spans="2:23" x14ac:dyDescent="0.25">
      <c r="B15" s="51" t="s">
        <v>25</v>
      </c>
      <c r="C15" s="51"/>
      <c r="D15" s="51"/>
      <c r="E15" s="51"/>
      <c r="F15" s="51"/>
      <c r="G15" s="51"/>
      <c r="H15" s="52">
        <v>15.09</v>
      </c>
      <c r="I15" s="53"/>
      <c r="J15" s="1"/>
      <c r="K15" s="1"/>
      <c r="L15" s="1"/>
      <c r="M15" s="1"/>
      <c r="N15" s="1"/>
      <c r="O15" s="1"/>
      <c r="P15" s="1"/>
      <c r="Q15" s="54"/>
      <c r="R15" s="54"/>
      <c r="S15" s="54"/>
      <c r="T15" s="12"/>
      <c r="U15" s="54"/>
      <c r="V15" s="54"/>
      <c r="W15" s="4"/>
    </row>
    <row r="16" spans="2:23" x14ac:dyDescent="0.25">
      <c r="B16" s="8"/>
      <c r="C16" s="2"/>
      <c r="D16" s="2"/>
      <c r="E16" s="2"/>
      <c r="F16" s="2"/>
      <c r="G16" s="2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6"/>
      <c r="S16" s="56"/>
      <c r="T16" s="11"/>
      <c r="U16" s="54"/>
      <c r="V16" s="54"/>
      <c r="W16" s="4"/>
    </row>
    <row r="17" spans="2:23" x14ac:dyDescent="0.25">
      <c r="B17" s="57" t="s">
        <v>26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>
        <v>0</v>
      </c>
      <c r="Q17" s="59"/>
      <c r="R17" s="59"/>
      <c r="S17" s="60"/>
      <c r="T17" s="61"/>
      <c r="U17" s="54"/>
      <c r="V17" s="54"/>
      <c r="W17" s="4"/>
    </row>
    <row r="18" spans="2:23" x14ac:dyDescent="0.25">
      <c r="B18" s="62" t="s">
        <v>27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64"/>
      <c r="R18" s="64"/>
      <c r="S18" s="65"/>
      <c r="T18" s="61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9"/>
      <c r="I19" s="9"/>
      <c r="J19" s="9"/>
      <c r="K19" s="9"/>
      <c r="L19" s="9"/>
      <c r="M19" s="9"/>
      <c r="N19" s="9"/>
      <c r="O19" s="9"/>
      <c r="P19" s="9"/>
      <c r="Q19" s="3"/>
      <c r="R19" s="3"/>
      <c r="S19" s="4"/>
      <c r="T19" s="4"/>
      <c r="U19" s="3"/>
      <c r="V19" s="3"/>
      <c r="W19" s="4"/>
    </row>
    <row r="20" spans="2:23" ht="20.25" customHeight="1" x14ac:dyDescent="0.25">
      <c r="B20" s="66" t="s">
        <v>28</v>
      </c>
      <c r="C20" s="66"/>
      <c r="D20" s="66"/>
      <c r="E20" s="66"/>
      <c r="F20" s="66"/>
      <c r="G20" s="66"/>
      <c r="H20" s="66"/>
      <c r="I20" s="66"/>
      <c r="J20" s="67" t="s">
        <v>29</v>
      </c>
      <c r="K20" s="67"/>
      <c r="L20" s="67" t="s">
        <v>30</v>
      </c>
      <c r="M20" s="67"/>
      <c r="N20" s="67"/>
      <c r="O20" s="68" t="s">
        <v>31</v>
      </c>
      <c r="P20" s="69"/>
      <c r="Q20" s="70" t="s">
        <v>32</v>
      </c>
      <c r="R20" s="71"/>
      <c r="S20" s="72"/>
      <c r="T20" s="73"/>
      <c r="U20" s="4"/>
      <c r="V20" s="4"/>
      <c r="W20" s="4"/>
    </row>
    <row r="21" spans="2:23" x14ac:dyDescent="0.25">
      <c r="B21" s="74" t="s">
        <v>33</v>
      </c>
      <c r="C21" s="74"/>
      <c r="D21" s="74"/>
      <c r="E21" s="74"/>
      <c r="F21" s="74"/>
      <c r="G21" s="74"/>
      <c r="H21" s="74"/>
      <c r="I21" s="74"/>
      <c r="J21" s="75">
        <v>0</v>
      </c>
      <c r="K21" s="75"/>
      <c r="L21" s="76">
        <f>L22+L23</f>
        <v>109500.82</v>
      </c>
      <c r="M21" s="76"/>
      <c r="N21" s="76"/>
      <c r="O21" s="77">
        <f>O22+O23</f>
        <v>69785.919999999998</v>
      </c>
      <c r="P21" s="77"/>
      <c r="Q21" s="78">
        <f>Q22+Q23</f>
        <v>39714.900000000009</v>
      </c>
      <c r="R21" s="79"/>
      <c r="S21" s="80"/>
      <c r="T21" s="81"/>
      <c r="U21" s="82"/>
      <c r="V21" s="82"/>
      <c r="W21" s="82"/>
    </row>
    <row r="22" spans="2:23" x14ac:dyDescent="0.25">
      <c r="B22" s="83" t="s">
        <v>33</v>
      </c>
      <c r="C22" s="83"/>
      <c r="D22" s="83"/>
      <c r="E22" s="83"/>
      <c r="F22" s="83"/>
      <c r="G22" s="83"/>
      <c r="H22" s="83"/>
      <c r="I22" s="83"/>
      <c r="J22" s="84">
        <v>0</v>
      </c>
      <c r="K22" s="84"/>
      <c r="L22" s="85">
        <v>109500.82</v>
      </c>
      <c r="M22" s="85"/>
      <c r="N22" s="85"/>
      <c r="O22" s="86">
        <v>69785.919999999998</v>
      </c>
      <c r="P22" s="86"/>
      <c r="Q22" s="87">
        <f>J22+L22-O22</f>
        <v>39714.900000000009</v>
      </c>
      <c r="R22" s="88"/>
      <c r="S22" s="89"/>
      <c r="T22" s="90"/>
      <c r="U22" s="23"/>
      <c r="V22" s="23"/>
      <c r="W22" s="23"/>
    </row>
    <row r="23" spans="2:23" s="92" customFormat="1" x14ac:dyDescent="0.25">
      <c r="B23" s="74" t="s">
        <v>34</v>
      </c>
      <c r="C23" s="74"/>
      <c r="D23" s="74"/>
      <c r="E23" s="74"/>
      <c r="F23" s="74"/>
      <c r="G23" s="74"/>
      <c r="H23" s="74"/>
      <c r="I23" s="74"/>
      <c r="J23" s="75">
        <v>0</v>
      </c>
      <c r="K23" s="75"/>
      <c r="L23" s="76">
        <v>0</v>
      </c>
      <c r="M23" s="76"/>
      <c r="N23" s="76"/>
      <c r="O23" s="77">
        <v>0</v>
      </c>
      <c r="P23" s="77"/>
      <c r="Q23" s="78">
        <f>J23+L23-O23</f>
        <v>0</v>
      </c>
      <c r="R23" s="79"/>
      <c r="S23" s="80"/>
      <c r="T23" s="91"/>
      <c r="U23" s="82"/>
      <c r="V23" s="82"/>
      <c r="W23" s="82"/>
    </row>
    <row r="24" spans="2:23" x14ac:dyDescent="0.25">
      <c r="B24" s="93" t="s">
        <v>35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>
        <f>P17+O21</f>
        <v>69785.919999999998</v>
      </c>
      <c r="P24" s="95"/>
      <c r="Q24" s="95"/>
      <c r="R24" s="95"/>
      <c r="S24" s="96"/>
      <c r="T24" s="97"/>
      <c r="U24" s="23"/>
      <c r="V24" s="23"/>
      <c r="W24" s="23"/>
    </row>
    <row r="25" spans="2:23" x14ac:dyDescent="0.25">
      <c r="B25" s="25"/>
      <c r="C25" s="98" t="s">
        <v>36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23"/>
      <c r="R25" s="23"/>
      <c r="S25" s="23"/>
      <c r="T25" s="23"/>
      <c r="U25" s="23"/>
      <c r="V25" s="23"/>
      <c r="W25" s="23"/>
    </row>
    <row r="26" spans="2:23" s="110" customFormat="1" x14ac:dyDescent="0.25">
      <c r="B26" s="99" t="s">
        <v>37</v>
      </c>
      <c r="C26" s="100"/>
      <c r="D26" s="100"/>
      <c r="E26" s="100"/>
      <c r="F26" s="100"/>
      <c r="G26" s="100"/>
      <c r="H26" s="100"/>
      <c r="I26" s="101"/>
      <c r="J26" s="102">
        <v>0</v>
      </c>
      <c r="K26" s="102"/>
      <c r="L26" s="103">
        <v>0</v>
      </c>
      <c r="M26" s="103"/>
      <c r="N26" s="103"/>
      <c r="O26" s="104">
        <v>0</v>
      </c>
      <c r="P26" s="104"/>
      <c r="Q26" s="105">
        <f>J26+L26-O26</f>
        <v>0</v>
      </c>
      <c r="R26" s="106"/>
      <c r="S26" s="107"/>
      <c r="T26" s="108"/>
      <c r="U26" s="109"/>
      <c r="V26" s="109"/>
      <c r="W26" s="109"/>
    </row>
    <row r="27" spans="2:23" s="110" customFormat="1" x14ac:dyDescent="0.25">
      <c r="B27" s="99" t="s">
        <v>38</v>
      </c>
      <c r="C27" s="100"/>
      <c r="D27" s="100"/>
      <c r="E27" s="100"/>
      <c r="F27" s="100"/>
      <c r="G27" s="100"/>
      <c r="H27" s="100"/>
      <c r="I27" s="101"/>
      <c r="J27" s="102">
        <v>0</v>
      </c>
      <c r="K27" s="102"/>
      <c r="L27" s="103">
        <v>6378.9</v>
      </c>
      <c r="M27" s="103"/>
      <c r="N27" s="103"/>
      <c r="O27" s="104">
        <v>4982.01</v>
      </c>
      <c r="P27" s="104"/>
      <c r="Q27" s="105">
        <f t="shared" ref="Q27:Q38" si="0">J27+L27-O27</f>
        <v>1396.8899999999994</v>
      </c>
      <c r="R27" s="106"/>
      <c r="S27" s="107"/>
      <c r="T27" s="108"/>
      <c r="U27" s="109"/>
      <c r="V27" s="109"/>
      <c r="W27" s="109"/>
    </row>
    <row r="28" spans="2:23" s="110" customFormat="1" x14ac:dyDescent="0.25">
      <c r="B28" s="99" t="s">
        <v>39</v>
      </c>
      <c r="C28" s="100"/>
      <c r="D28" s="100"/>
      <c r="E28" s="100"/>
      <c r="F28" s="100"/>
      <c r="G28" s="100"/>
      <c r="H28" s="100"/>
      <c r="I28" s="101"/>
      <c r="J28" s="111">
        <v>0</v>
      </c>
      <c r="K28" s="111"/>
      <c r="L28" s="103">
        <v>17670.900000000001</v>
      </c>
      <c r="M28" s="103"/>
      <c r="N28" s="103"/>
      <c r="O28" s="104">
        <v>10153.040000000001</v>
      </c>
      <c r="P28" s="104"/>
      <c r="Q28" s="105">
        <f t="shared" si="0"/>
        <v>7517.8600000000006</v>
      </c>
      <c r="R28" s="106"/>
      <c r="S28" s="107"/>
      <c r="T28" s="90"/>
      <c r="U28" s="109"/>
      <c r="V28" s="109"/>
      <c r="W28" s="109"/>
    </row>
    <row r="29" spans="2:23" s="110" customFormat="1" x14ac:dyDescent="0.25">
      <c r="B29" s="99" t="s">
        <v>40</v>
      </c>
      <c r="C29" s="100"/>
      <c r="D29" s="100"/>
      <c r="E29" s="100"/>
      <c r="F29" s="100"/>
      <c r="G29" s="100"/>
      <c r="H29" s="100"/>
      <c r="I29" s="101"/>
      <c r="J29" s="111">
        <v>0</v>
      </c>
      <c r="K29" s="111"/>
      <c r="L29" s="103">
        <v>0</v>
      </c>
      <c r="M29" s="103"/>
      <c r="N29" s="103"/>
      <c r="O29" s="104">
        <v>0</v>
      </c>
      <c r="P29" s="104"/>
      <c r="Q29" s="105">
        <f t="shared" si="0"/>
        <v>0</v>
      </c>
      <c r="R29" s="106"/>
      <c r="S29" s="107"/>
      <c r="T29" s="90"/>
      <c r="U29" s="109"/>
      <c r="V29" s="109"/>
      <c r="W29" s="109"/>
    </row>
    <row r="30" spans="2:23" s="110" customFormat="1" x14ac:dyDescent="0.25">
      <c r="B30" s="99" t="s">
        <v>41</v>
      </c>
      <c r="C30" s="100"/>
      <c r="D30" s="100"/>
      <c r="E30" s="100"/>
      <c r="F30" s="100"/>
      <c r="G30" s="100"/>
      <c r="H30" s="100"/>
      <c r="I30" s="101"/>
      <c r="J30" s="87">
        <v>0</v>
      </c>
      <c r="K30" s="89"/>
      <c r="L30" s="102">
        <v>25528.1</v>
      </c>
      <c r="M30" s="112"/>
      <c r="N30" s="113"/>
      <c r="O30" s="105">
        <v>21660.6</v>
      </c>
      <c r="P30" s="107"/>
      <c r="Q30" s="105">
        <f>J30+L30-O30</f>
        <v>3867.5</v>
      </c>
      <c r="R30" s="106"/>
      <c r="S30" s="107"/>
      <c r="T30" s="90"/>
      <c r="U30" s="109"/>
      <c r="V30" s="109"/>
      <c r="W30" s="109"/>
    </row>
    <row r="31" spans="2:23" s="110" customFormat="1" x14ac:dyDescent="0.25">
      <c r="B31" s="114" t="s">
        <v>42</v>
      </c>
      <c r="C31" s="115"/>
      <c r="D31" s="115"/>
      <c r="E31" s="115"/>
      <c r="F31" s="115"/>
      <c r="G31" s="115"/>
      <c r="H31" s="115"/>
      <c r="I31" s="116"/>
      <c r="J31" s="87">
        <v>0</v>
      </c>
      <c r="K31" s="89"/>
      <c r="L31" s="102">
        <v>30.31</v>
      </c>
      <c r="M31" s="112"/>
      <c r="N31" s="113"/>
      <c r="O31" s="105">
        <v>0</v>
      </c>
      <c r="P31" s="107"/>
      <c r="Q31" s="105">
        <f>J31+L31-O31</f>
        <v>30.31</v>
      </c>
      <c r="R31" s="106"/>
      <c r="S31" s="107"/>
      <c r="T31" s="90"/>
      <c r="U31" s="109"/>
      <c r="V31" s="109"/>
      <c r="W31" s="109"/>
    </row>
    <row r="32" spans="2:23" s="110" customFormat="1" x14ac:dyDescent="0.25">
      <c r="B32" s="99" t="s">
        <v>43</v>
      </c>
      <c r="C32" s="100"/>
      <c r="D32" s="100"/>
      <c r="E32" s="100"/>
      <c r="F32" s="100"/>
      <c r="G32" s="100"/>
      <c r="H32" s="100"/>
      <c r="I32" s="101"/>
      <c r="J32" s="87">
        <v>0</v>
      </c>
      <c r="K32" s="89"/>
      <c r="L32" s="102">
        <v>0</v>
      </c>
      <c r="M32" s="112"/>
      <c r="N32" s="113"/>
      <c r="O32" s="105">
        <v>0</v>
      </c>
      <c r="P32" s="107"/>
      <c r="Q32" s="105">
        <f>J32+L32-O32</f>
        <v>0</v>
      </c>
      <c r="R32" s="106"/>
      <c r="S32" s="107"/>
      <c r="T32" s="90"/>
      <c r="U32" s="109"/>
      <c r="V32" s="109"/>
      <c r="W32" s="109"/>
    </row>
    <row r="33" spans="2:51" x14ac:dyDescent="0.25">
      <c r="B33" s="117" t="s">
        <v>44</v>
      </c>
      <c r="C33" s="118"/>
      <c r="D33" s="118"/>
      <c r="E33" s="118"/>
      <c r="F33" s="118"/>
      <c r="G33" s="118"/>
      <c r="H33" s="118"/>
      <c r="I33" s="119"/>
      <c r="J33" s="120">
        <f>J35+J36+J37+J38</f>
        <v>0</v>
      </c>
      <c r="K33" s="120"/>
      <c r="L33" s="121">
        <f>L34+L35+L36+L37+L38</f>
        <v>364990.53</v>
      </c>
      <c r="M33" s="121"/>
      <c r="N33" s="121"/>
      <c r="O33" s="121">
        <f>O34+O35+O36+O37+O38</f>
        <v>195173.57</v>
      </c>
      <c r="P33" s="121"/>
      <c r="Q33" s="122">
        <f t="shared" si="0"/>
        <v>169816.96000000002</v>
      </c>
      <c r="R33" s="123"/>
      <c r="S33" s="124"/>
      <c r="T33" s="125"/>
      <c r="U33" s="23"/>
      <c r="V33" s="23"/>
      <c r="W33" s="23"/>
    </row>
    <row r="34" spans="2:51" x14ac:dyDescent="0.25">
      <c r="B34" s="126" t="s">
        <v>45</v>
      </c>
      <c r="C34" s="127"/>
      <c r="D34" s="127"/>
      <c r="E34" s="127"/>
      <c r="F34" s="127"/>
      <c r="G34" s="127"/>
      <c r="H34" s="127"/>
      <c r="I34" s="128"/>
      <c r="J34" s="122">
        <v>0</v>
      </c>
      <c r="K34" s="124"/>
      <c r="L34" s="87">
        <v>7517.4</v>
      </c>
      <c r="M34" s="88"/>
      <c r="N34" s="89"/>
      <c r="O34" s="87">
        <v>1987.21</v>
      </c>
      <c r="P34" s="89"/>
      <c r="Q34" s="78">
        <f>J34+L34-O34</f>
        <v>5530.19</v>
      </c>
      <c r="R34" s="79"/>
      <c r="S34" s="80"/>
      <c r="T34" s="125"/>
      <c r="U34" s="23"/>
      <c r="V34" s="23"/>
      <c r="W34" s="23"/>
    </row>
    <row r="35" spans="2:51" x14ac:dyDescent="0.25">
      <c r="B35" s="129" t="s">
        <v>46</v>
      </c>
      <c r="C35" s="130"/>
      <c r="D35" s="130"/>
      <c r="E35" s="130"/>
      <c r="F35" s="130"/>
      <c r="G35" s="130"/>
      <c r="H35" s="130"/>
      <c r="I35" s="131"/>
      <c r="J35" s="84">
        <v>0</v>
      </c>
      <c r="K35" s="84"/>
      <c r="L35" s="132">
        <v>50199.91</v>
      </c>
      <c r="M35" s="132"/>
      <c r="N35" s="132"/>
      <c r="O35" s="133">
        <v>30793.200000000001</v>
      </c>
      <c r="P35" s="133"/>
      <c r="Q35" s="122">
        <f t="shared" si="0"/>
        <v>19406.710000000003</v>
      </c>
      <c r="R35" s="123"/>
      <c r="S35" s="124"/>
      <c r="T35" s="134"/>
      <c r="U35" s="23"/>
      <c r="V35" s="23"/>
      <c r="W35" s="23"/>
    </row>
    <row r="36" spans="2:51" x14ac:dyDescent="0.25">
      <c r="B36" s="129" t="s">
        <v>47</v>
      </c>
      <c r="C36" s="130"/>
      <c r="D36" s="130"/>
      <c r="E36" s="130"/>
      <c r="F36" s="130"/>
      <c r="G36" s="130"/>
      <c r="H36" s="130"/>
      <c r="I36" s="131"/>
      <c r="J36" s="84">
        <v>0</v>
      </c>
      <c r="K36" s="84"/>
      <c r="L36" s="132">
        <v>44831.02</v>
      </c>
      <c r="M36" s="132"/>
      <c r="N36" s="132"/>
      <c r="O36" s="133">
        <v>27372.47</v>
      </c>
      <c r="P36" s="133"/>
      <c r="Q36" s="122">
        <f t="shared" si="0"/>
        <v>17458.549999999996</v>
      </c>
      <c r="R36" s="123"/>
      <c r="S36" s="124"/>
      <c r="T36" s="135"/>
      <c r="U36" s="23"/>
      <c r="V36" s="23"/>
      <c r="W36" s="23"/>
    </row>
    <row r="37" spans="2:51" x14ac:dyDescent="0.25">
      <c r="B37" s="129" t="s">
        <v>48</v>
      </c>
      <c r="C37" s="130"/>
      <c r="D37" s="130"/>
      <c r="E37" s="130"/>
      <c r="F37" s="130"/>
      <c r="G37" s="130"/>
      <c r="H37" s="130"/>
      <c r="I37" s="131"/>
      <c r="J37" s="84">
        <v>0</v>
      </c>
      <c r="K37" s="84"/>
      <c r="L37" s="132">
        <v>40681.07</v>
      </c>
      <c r="M37" s="132"/>
      <c r="N37" s="132"/>
      <c r="O37" s="133">
        <v>25591.87</v>
      </c>
      <c r="P37" s="133"/>
      <c r="Q37" s="122">
        <f t="shared" si="0"/>
        <v>15089.2</v>
      </c>
      <c r="R37" s="123"/>
      <c r="S37" s="124"/>
      <c r="T37" s="135"/>
      <c r="U37" s="23"/>
      <c r="V37" s="23"/>
      <c r="W37" s="23"/>
    </row>
    <row r="38" spans="2:51" x14ac:dyDescent="0.25">
      <c r="B38" s="136" t="s">
        <v>49</v>
      </c>
      <c r="C38" s="137"/>
      <c r="D38" s="137"/>
      <c r="E38" s="137"/>
      <c r="F38" s="137"/>
      <c r="G38" s="137"/>
      <c r="H38" s="137"/>
      <c r="I38" s="138"/>
      <c r="J38" s="139">
        <v>0</v>
      </c>
      <c r="K38" s="139"/>
      <c r="L38" s="140">
        <v>221761.13</v>
      </c>
      <c r="M38" s="140"/>
      <c r="N38" s="140"/>
      <c r="O38" s="141">
        <v>109428.82</v>
      </c>
      <c r="P38" s="141"/>
      <c r="Q38" s="142">
        <f t="shared" si="0"/>
        <v>112332.31</v>
      </c>
      <c r="R38" s="143"/>
      <c r="S38" s="144"/>
      <c r="T38" s="135"/>
      <c r="U38" s="23"/>
      <c r="V38" s="23"/>
      <c r="W38" s="23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6" t="s">
        <v>50</v>
      </c>
      <c r="AS38" s="146"/>
      <c r="AT38" s="146"/>
      <c r="AU38" s="146"/>
      <c r="AV38" s="146"/>
      <c r="AW38" s="147" t="s">
        <v>51</v>
      </c>
      <c r="AX38" s="147"/>
      <c r="AY38" s="148" t="s">
        <v>52</v>
      </c>
    </row>
    <row r="39" spans="2:51" ht="18" customHeight="1" x14ac:dyDescent="0.25">
      <c r="B39" s="149" t="s">
        <v>53</v>
      </c>
      <c r="C39" s="150"/>
      <c r="D39" s="150"/>
      <c r="E39" s="150"/>
      <c r="F39" s="150"/>
      <c r="G39" s="151"/>
      <c r="H39" s="152"/>
      <c r="I39" s="153"/>
      <c r="J39" s="153"/>
      <c r="K39" s="153"/>
      <c r="L39" s="153"/>
      <c r="M39" s="153"/>
      <c r="N39" s="153"/>
      <c r="O39" s="153"/>
      <c r="P39" s="154"/>
      <c r="Q39" s="155">
        <v>6148.98</v>
      </c>
      <c r="R39" s="155"/>
      <c r="S39" s="155"/>
      <c r="T39" s="156"/>
      <c r="U39" s="157"/>
      <c r="V39" s="157"/>
      <c r="W39" s="158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59" t="s">
        <v>54</v>
      </c>
      <c r="AS39" s="159"/>
      <c r="AT39" s="159"/>
      <c r="AU39" s="159" t="s">
        <v>55</v>
      </c>
      <c r="AV39" s="159"/>
      <c r="AW39" s="160" t="s">
        <v>54</v>
      </c>
      <c r="AX39" s="160" t="s">
        <v>55</v>
      </c>
      <c r="AY39" s="148"/>
    </row>
    <row r="40" spans="2:51" x14ac:dyDescent="0.25"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6"/>
      <c r="R40" s="157"/>
      <c r="S40" s="158"/>
      <c r="T40" s="156"/>
      <c r="U40" s="157"/>
      <c r="V40" s="157"/>
      <c r="W40" s="158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2"/>
      <c r="AS40" s="162"/>
      <c r="AT40" s="162"/>
      <c r="AU40" s="160"/>
      <c r="AV40" s="160"/>
      <c r="AW40" s="162"/>
      <c r="AX40" s="160"/>
      <c r="AY40" s="163"/>
    </row>
    <row r="41" spans="2:51" ht="15" customHeight="1" x14ac:dyDescent="0.25">
      <c r="B41" s="164" t="s">
        <v>56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6"/>
      <c r="Q41" s="167" t="s">
        <v>57</v>
      </c>
      <c r="R41" s="167"/>
      <c r="S41" s="167"/>
      <c r="T41" s="168"/>
      <c r="U41" s="169" t="s">
        <v>58</v>
      </c>
      <c r="V41" s="167"/>
      <c r="W41" s="168"/>
      <c r="AC41" s="170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2">
        <f>AR148</f>
        <v>0</v>
      </c>
      <c r="AS41" s="172"/>
      <c r="AT41" s="172"/>
      <c r="AU41" s="173">
        <f>AU148</f>
        <v>0</v>
      </c>
      <c r="AV41" s="173"/>
      <c r="AW41" s="174">
        <f>AW148</f>
        <v>0</v>
      </c>
      <c r="AX41" s="175">
        <f>AX148</f>
        <v>0</v>
      </c>
      <c r="AY41" s="176">
        <f>AX41-AU41</f>
        <v>0</v>
      </c>
    </row>
    <row r="42" spans="2:51" ht="26.25" customHeight="1" x14ac:dyDescent="0.25">
      <c r="B42" s="177" t="s">
        <v>59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9"/>
      <c r="Q42" s="180" t="s">
        <v>54</v>
      </c>
      <c r="R42" s="180"/>
      <c r="S42" s="180"/>
      <c r="T42" s="181" t="s">
        <v>60</v>
      </c>
      <c r="U42" s="180" t="s">
        <v>54</v>
      </c>
      <c r="V42" s="180"/>
      <c r="W42" s="182" t="s">
        <v>60</v>
      </c>
      <c r="AC42" s="183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5"/>
      <c r="AS42" s="185"/>
      <c r="AT42" s="185"/>
      <c r="AU42" s="186"/>
      <c r="AV42" s="186"/>
      <c r="AW42" s="187"/>
      <c r="AX42" s="188"/>
      <c r="AY42" s="189"/>
    </row>
    <row r="43" spans="2:51" ht="14.25" customHeight="1" x14ac:dyDescent="0.25">
      <c r="B43" s="190" t="s">
        <v>61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2"/>
      <c r="R43" s="192"/>
      <c r="S43" s="192"/>
      <c r="T43" s="192"/>
      <c r="U43" s="192"/>
      <c r="V43" s="192"/>
      <c r="W43" s="193"/>
      <c r="AC43" s="183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5"/>
      <c r="AS43" s="185"/>
      <c r="AT43" s="185"/>
      <c r="AU43" s="186"/>
      <c r="AV43" s="186"/>
      <c r="AW43" s="187"/>
      <c r="AX43" s="188"/>
      <c r="AY43" s="189"/>
    </row>
    <row r="44" spans="2:51" ht="48.75" customHeight="1" x14ac:dyDescent="0.25">
      <c r="B44" s="194">
        <v>1</v>
      </c>
      <c r="C44" s="195" t="s">
        <v>62</v>
      </c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6">
        <f>T44*G9*3</f>
        <v>5775.63</v>
      </c>
      <c r="R44" s="196"/>
      <c r="S44" s="196"/>
      <c r="T44" s="197">
        <v>0.98</v>
      </c>
      <c r="U44" s="198">
        <f>U46+U47+U48+U51+U49+U50</f>
        <v>8520.57</v>
      </c>
      <c r="V44" s="199"/>
      <c r="W44" s="200">
        <f>U44/G9/3</f>
        <v>1.4457571901247137</v>
      </c>
    </row>
    <row r="45" spans="2:51" x14ac:dyDescent="0.25">
      <c r="B45" s="194"/>
      <c r="C45" s="201" t="s">
        <v>63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3"/>
      <c r="Q45" s="204"/>
      <c r="R45" s="205"/>
      <c r="S45" s="206"/>
      <c r="T45" s="207"/>
      <c r="U45" s="208"/>
      <c r="V45" s="209"/>
      <c r="W45" s="200"/>
    </row>
    <row r="46" spans="2:51" x14ac:dyDescent="0.25">
      <c r="B46" s="194"/>
      <c r="C46" s="210" t="s">
        <v>64</v>
      </c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2"/>
      <c r="Q46" s="204"/>
      <c r="R46" s="205"/>
      <c r="S46" s="206"/>
      <c r="T46" s="207"/>
      <c r="U46" s="213">
        <v>2076</v>
      </c>
      <c r="V46" s="214"/>
      <c r="W46" s="200"/>
    </row>
    <row r="47" spans="2:51" x14ac:dyDescent="0.25">
      <c r="B47" s="194"/>
      <c r="C47" s="210" t="s">
        <v>65</v>
      </c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2"/>
      <c r="Q47" s="204"/>
      <c r="R47" s="205"/>
      <c r="S47" s="206"/>
      <c r="T47" s="207"/>
      <c r="U47" s="213">
        <v>820</v>
      </c>
      <c r="V47" s="214"/>
      <c r="W47" s="200"/>
    </row>
    <row r="48" spans="2:51" ht="15" customHeight="1" x14ac:dyDescent="0.25">
      <c r="B48" s="215"/>
      <c r="C48" s="216" t="s">
        <v>66</v>
      </c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8"/>
      <c r="Q48" s="219"/>
      <c r="R48" s="219"/>
      <c r="S48" s="219"/>
      <c r="T48" s="220"/>
      <c r="U48" s="213">
        <v>1092.57</v>
      </c>
      <c r="V48" s="214"/>
      <c r="W48" s="220"/>
    </row>
    <row r="49" spans="2:23" ht="15" customHeight="1" x14ac:dyDescent="0.25">
      <c r="B49" s="215"/>
      <c r="C49" s="216" t="s">
        <v>67</v>
      </c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8"/>
      <c r="Q49" s="221"/>
      <c r="R49" s="222"/>
      <c r="S49" s="223"/>
      <c r="T49" s="220"/>
      <c r="U49" s="213">
        <v>1400</v>
      </c>
      <c r="V49" s="214"/>
      <c r="W49" s="220"/>
    </row>
    <row r="50" spans="2:23" ht="15" customHeight="1" x14ac:dyDescent="0.25">
      <c r="B50" s="215"/>
      <c r="C50" s="224" t="s">
        <v>68</v>
      </c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5"/>
      <c r="R50" s="226"/>
      <c r="S50" s="227"/>
      <c r="T50" s="220"/>
      <c r="U50" s="213">
        <v>1000</v>
      </c>
      <c r="V50" s="214"/>
      <c r="W50" s="220"/>
    </row>
    <row r="51" spans="2:23" ht="15" customHeight="1" x14ac:dyDescent="0.25">
      <c r="B51" s="228"/>
      <c r="C51" s="216" t="s">
        <v>69</v>
      </c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8"/>
      <c r="Q51" s="229"/>
      <c r="R51" s="229"/>
      <c r="S51" s="229"/>
      <c r="T51" s="220"/>
      <c r="U51" s="213">
        <v>2132</v>
      </c>
      <c r="V51" s="214"/>
      <c r="W51" s="220"/>
    </row>
    <row r="52" spans="2:23" ht="44.25" customHeight="1" x14ac:dyDescent="0.25">
      <c r="B52" s="194">
        <v>2</v>
      </c>
      <c r="C52" s="230" t="s">
        <v>70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2"/>
      <c r="Q52" s="208">
        <f>T52*G9*3</f>
        <v>4773.7350000000006</v>
      </c>
      <c r="R52" s="233"/>
      <c r="S52" s="209"/>
      <c r="T52" s="234">
        <v>0.81</v>
      </c>
      <c r="U52" s="208">
        <f>Q52</f>
        <v>4773.7350000000006</v>
      </c>
      <c r="V52" s="209"/>
      <c r="W52" s="234">
        <f>U52/G9/3</f>
        <v>0.81</v>
      </c>
    </row>
    <row r="53" spans="2:23" x14ac:dyDescent="0.25">
      <c r="B53" s="194"/>
      <c r="C53" s="235" t="s">
        <v>63</v>
      </c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7"/>
      <c r="Q53" s="238"/>
      <c r="R53" s="239"/>
      <c r="S53" s="240"/>
      <c r="T53" s="234"/>
      <c r="U53" s="241"/>
      <c r="V53" s="242"/>
      <c r="W53" s="234"/>
    </row>
    <row r="54" spans="2:23" ht="15" customHeight="1" x14ac:dyDescent="0.25">
      <c r="B54" s="194"/>
      <c r="C54" s="216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8"/>
      <c r="Q54" s="238"/>
      <c r="R54" s="239"/>
      <c r="S54" s="240"/>
      <c r="T54" s="234"/>
      <c r="U54" s="241"/>
      <c r="V54" s="242"/>
      <c r="W54" s="234"/>
    </row>
    <row r="55" spans="2:23" ht="15" customHeight="1" x14ac:dyDescent="0.25">
      <c r="B55" s="194"/>
      <c r="C55" s="216" t="s">
        <v>71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8"/>
      <c r="Q55" s="238"/>
      <c r="R55" s="239"/>
      <c r="S55" s="240"/>
      <c r="T55" s="234"/>
      <c r="U55" s="243">
        <v>1095</v>
      </c>
      <c r="V55" s="244"/>
      <c r="W55" s="234"/>
    </row>
    <row r="56" spans="2:23" x14ac:dyDescent="0.25">
      <c r="B56" s="194">
        <v>3</v>
      </c>
      <c r="C56" s="230" t="s">
        <v>72</v>
      </c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2"/>
      <c r="Q56" s="245"/>
      <c r="R56" s="245"/>
      <c r="S56" s="245"/>
      <c r="T56" s="207"/>
      <c r="U56" s="208"/>
      <c r="V56" s="209"/>
      <c r="W56" s="234"/>
    </row>
    <row r="57" spans="2:23" x14ac:dyDescent="0.25">
      <c r="B57" s="194"/>
      <c r="C57" s="201" t="s">
        <v>63</v>
      </c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3"/>
      <c r="Q57" s="246"/>
      <c r="R57" s="247"/>
      <c r="S57" s="248"/>
      <c r="T57" s="207"/>
      <c r="U57" s="208"/>
      <c r="V57" s="209"/>
      <c r="W57" s="234"/>
    </row>
    <row r="58" spans="2:23" x14ac:dyDescent="0.25">
      <c r="B58" s="249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19"/>
      <c r="R58" s="219"/>
      <c r="S58" s="219"/>
      <c r="T58" s="220"/>
      <c r="U58" s="221"/>
      <c r="V58" s="223"/>
      <c r="W58" s="220"/>
    </row>
    <row r="59" spans="2:23" x14ac:dyDescent="0.25">
      <c r="B59" s="249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19"/>
      <c r="R59" s="219"/>
      <c r="S59" s="219"/>
      <c r="T59" s="220"/>
      <c r="U59" s="221"/>
      <c r="V59" s="223"/>
      <c r="W59" s="220"/>
    </row>
    <row r="60" spans="2:23" s="110" customFormat="1" ht="30.75" customHeight="1" x14ac:dyDescent="0.25">
      <c r="B60" s="250" t="s">
        <v>73</v>
      </c>
      <c r="C60" s="251" t="s">
        <v>74</v>
      </c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2">
        <f>T60*G9*3</f>
        <v>4950.5399999999991</v>
      </c>
      <c r="R60" s="253"/>
      <c r="S60" s="254"/>
      <c r="T60" s="234">
        <v>0.84</v>
      </c>
      <c r="U60" s="208">
        <f>Q60</f>
        <v>4950.5399999999991</v>
      </c>
      <c r="V60" s="209"/>
      <c r="W60" s="234">
        <f>U60/G9/3</f>
        <v>0.83999999999999986</v>
      </c>
    </row>
    <row r="61" spans="2:23" s="92" customFormat="1" hidden="1" x14ac:dyDescent="0.25">
      <c r="B61" s="249"/>
      <c r="C61" s="224" t="s">
        <v>75</v>
      </c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19"/>
      <c r="R61" s="219"/>
      <c r="S61" s="219"/>
      <c r="T61" s="220"/>
      <c r="U61" s="255"/>
      <c r="V61" s="256"/>
      <c r="W61" s="220"/>
    </row>
    <row r="62" spans="2:23" hidden="1" x14ac:dyDescent="0.25">
      <c r="B62" s="249"/>
      <c r="C62" s="224" t="s">
        <v>76</v>
      </c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19"/>
      <c r="R62" s="219"/>
      <c r="S62" s="219"/>
      <c r="T62" s="220"/>
      <c r="U62" s="255"/>
      <c r="V62" s="256"/>
      <c r="W62" s="220"/>
    </row>
    <row r="63" spans="2:23" hidden="1" x14ac:dyDescent="0.25">
      <c r="B63" s="249"/>
      <c r="C63" s="224" t="s">
        <v>76</v>
      </c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19"/>
      <c r="R63" s="219"/>
      <c r="S63" s="219"/>
      <c r="T63" s="220"/>
      <c r="U63" s="255"/>
      <c r="V63" s="256"/>
      <c r="W63" s="220"/>
    </row>
    <row r="64" spans="2:23" hidden="1" x14ac:dyDescent="0.25">
      <c r="B64" s="249"/>
      <c r="C64" s="224" t="s">
        <v>77</v>
      </c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19"/>
      <c r="R64" s="219"/>
      <c r="S64" s="219"/>
      <c r="T64" s="220"/>
      <c r="U64" s="255"/>
      <c r="V64" s="256"/>
      <c r="W64" s="220"/>
    </row>
    <row r="65" spans="2:23" hidden="1" x14ac:dyDescent="0.25">
      <c r="B65" s="249"/>
      <c r="C65" s="224" t="s">
        <v>78</v>
      </c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1"/>
      <c r="R65" s="222"/>
      <c r="S65" s="223"/>
      <c r="T65" s="220"/>
      <c r="U65" s="255"/>
      <c r="V65" s="256"/>
      <c r="W65" s="220"/>
    </row>
    <row r="66" spans="2:23" hidden="1" x14ac:dyDescent="0.25">
      <c r="B66" s="249"/>
      <c r="C66" s="224" t="s">
        <v>79</v>
      </c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1"/>
      <c r="R66" s="222"/>
      <c r="S66" s="223"/>
      <c r="T66" s="220"/>
      <c r="U66" s="255"/>
      <c r="V66" s="256"/>
      <c r="W66" s="220"/>
    </row>
    <row r="67" spans="2:23" x14ac:dyDescent="0.25">
      <c r="B67" s="249"/>
      <c r="C67" s="257" t="s">
        <v>80</v>
      </c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9"/>
      <c r="Q67" s="225"/>
      <c r="R67" s="226"/>
      <c r="S67" s="227"/>
      <c r="T67" s="220"/>
      <c r="U67" s="260"/>
      <c r="V67" s="261"/>
      <c r="W67" s="220"/>
    </row>
    <row r="68" spans="2:23" x14ac:dyDescent="0.25">
      <c r="B68" s="249"/>
      <c r="C68" s="257" t="s">
        <v>81</v>
      </c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9"/>
      <c r="Q68" s="225"/>
      <c r="R68" s="226"/>
      <c r="S68" s="227"/>
      <c r="T68" s="220"/>
      <c r="U68" s="260"/>
      <c r="V68" s="261"/>
      <c r="W68" s="220"/>
    </row>
    <row r="69" spans="2:23" x14ac:dyDescent="0.25">
      <c r="B69" s="249"/>
      <c r="C69" s="262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4"/>
      <c r="Q69" s="225"/>
      <c r="R69" s="226"/>
      <c r="S69" s="227"/>
      <c r="T69" s="220"/>
      <c r="U69" s="260"/>
      <c r="V69" s="261"/>
      <c r="W69" s="220"/>
    </row>
    <row r="70" spans="2:23" x14ac:dyDescent="0.25">
      <c r="B70" s="265" t="s">
        <v>82</v>
      </c>
      <c r="C70" s="266" t="s">
        <v>83</v>
      </c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8"/>
      <c r="Q70" s="252">
        <f>T70*G9*3</f>
        <v>6482.85</v>
      </c>
      <c r="R70" s="253"/>
      <c r="S70" s="254"/>
      <c r="T70" s="242">
        <v>1.1000000000000001</v>
      </c>
      <c r="U70" s="208">
        <f>Q70</f>
        <v>6482.85</v>
      </c>
      <c r="V70" s="209"/>
      <c r="W70" s="234">
        <f>U70/G9/3</f>
        <v>1.1000000000000001</v>
      </c>
    </row>
    <row r="71" spans="2:23" ht="29.25" customHeight="1" x14ac:dyDescent="0.25">
      <c r="B71" s="249"/>
      <c r="C71" s="269" t="s">
        <v>84</v>
      </c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  <c r="O71" s="270"/>
      <c r="P71" s="271"/>
      <c r="Q71" s="221"/>
      <c r="R71" s="222"/>
      <c r="S71" s="223"/>
      <c r="T71" s="227"/>
      <c r="U71" s="272"/>
      <c r="V71" s="273"/>
      <c r="W71" s="220"/>
    </row>
    <row r="72" spans="2:23" x14ac:dyDescent="0.25">
      <c r="B72" s="249"/>
      <c r="C72" s="274" t="s">
        <v>85</v>
      </c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6"/>
      <c r="Q72" s="225"/>
      <c r="R72" s="226"/>
      <c r="S72" s="227"/>
      <c r="T72" s="227"/>
      <c r="U72" s="272"/>
      <c r="V72" s="273"/>
      <c r="W72" s="220"/>
    </row>
    <row r="73" spans="2:23" x14ac:dyDescent="0.25">
      <c r="B73" s="249"/>
      <c r="C73" s="277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9"/>
      <c r="Q73" s="225"/>
      <c r="R73" s="226"/>
      <c r="S73" s="227"/>
      <c r="T73" s="227"/>
      <c r="U73" s="280"/>
      <c r="V73" s="281"/>
      <c r="W73" s="220"/>
    </row>
    <row r="74" spans="2:23" x14ac:dyDescent="0.25">
      <c r="B74" s="265" t="s">
        <v>86</v>
      </c>
      <c r="C74" s="282" t="s">
        <v>87</v>
      </c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4"/>
      <c r="Q74" s="208">
        <f>T74*G9*3</f>
        <v>5363.0850000000009</v>
      </c>
      <c r="R74" s="233"/>
      <c r="S74" s="209"/>
      <c r="T74" s="242">
        <v>0.91</v>
      </c>
      <c r="U74" s="208">
        <v>3387.28</v>
      </c>
      <c r="V74" s="209"/>
      <c r="W74" s="234">
        <f>U74/G9/3</f>
        <v>0.57474845168405875</v>
      </c>
    </row>
    <row r="75" spans="2:23" x14ac:dyDescent="0.25">
      <c r="B75" s="249"/>
      <c r="C75" s="285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7"/>
      <c r="Q75" s="225"/>
      <c r="R75" s="226"/>
      <c r="S75" s="227"/>
      <c r="T75" s="227"/>
      <c r="U75" s="272"/>
      <c r="V75" s="273"/>
      <c r="W75" s="220"/>
    </row>
    <row r="76" spans="2:23" x14ac:dyDescent="0.25">
      <c r="B76" s="265" t="s">
        <v>88</v>
      </c>
      <c r="C76" s="288" t="s">
        <v>89</v>
      </c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9">
        <f>T76*G9*3</f>
        <v>353.60999999999996</v>
      </c>
      <c r="R76" s="289"/>
      <c r="S76" s="289"/>
      <c r="T76" s="234">
        <v>0.06</v>
      </c>
      <c r="U76" s="208">
        <v>0</v>
      </c>
      <c r="V76" s="209"/>
      <c r="W76" s="234">
        <f>U76/G9/3</f>
        <v>0</v>
      </c>
    </row>
    <row r="77" spans="2:23" x14ac:dyDescent="0.25">
      <c r="B77" s="249"/>
      <c r="C77" s="290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2"/>
      <c r="Q77" s="293"/>
      <c r="R77" s="294"/>
      <c r="S77" s="295"/>
      <c r="T77" s="227"/>
      <c r="U77" s="280"/>
      <c r="V77" s="281"/>
      <c r="W77" s="220"/>
    </row>
    <row r="78" spans="2:23" s="301" customFormat="1" x14ac:dyDescent="0.25">
      <c r="B78" s="265" t="s">
        <v>90</v>
      </c>
      <c r="C78" s="282" t="s">
        <v>91</v>
      </c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4"/>
      <c r="Q78" s="296">
        <f>Q79+Q80</f>
        <v>0</v>
      </c>
      <c r="R78" s="297"/>
      <c r="S78" s="298"/>
      <c r="T78" s="242">
        <f>T79+T80</f>
        <v>0</v>
      </c>
      <c r="U78" s="299">
        <f>U79+U80</f>
        <v>0</v>
      </c>
      <c r="V78" s="300"/>
      <c r="W78" s="234">
        <f>W79+W80</f>
        <v>0</v>
      </c>
    </row>
    <row r="79" spans="2:23" x14ac:dyDescent="0.25">
      <c r="B79" s="249"/>
      <c r="C79" s="274" t="s">
        <v>91</v>
      </c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6"/>
      <c r="Q79" s="296">
        <f>T79*G10*12</f>
        <v>0</v>
      </c>
      <c r="R79" s="297"/>
      <c r="S79" s="298"/>
      <c r="T79" s="242"/>
      <c r="U79" s="299">
        <f>Q79</f>
        <v>0</v>
      </c>
      <c r="V79" s="300"/>
      <c r="W79" s="234">
        <f>U79/G10/12</f>
        <v>0</v>
      </c>
    </row>
    <row r="80" spans="2:23" x14ac:dyDescent="0.25">
      <c r="B80" s="249"/>
      <c r="C80" s="274" t="s">
        <v>92</v>
      </c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6"/>
      <c r="Q80" s="302">
        <f>T80*G9*12</f>
        <v>0</v>
      </c>
      <c r="R80" s="303"/>
      <c r="S80" s="304"/>
      <c r="T80" s="227"/>
      <c r="U80" s="255">
        <v>0</v>
      </c>
      <c r="V80" s="256"/>
      <c r="W80" s="220">
        <f>U80/G9/12</f>
        <v>0</v>
      </c>
    </row>
    <row r="81" spans="2:23" x14ac:dyDescent="0.25">
      <c r="B81" s="249"/>
      <c r="C81" s="290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3"/>
      <c r="R81" s="294"/>
      <c r="S81" s="295"/>
      <c r="T81" s="227"/>
      <c r="U81" s="272"/>
      <c r="V81" s="273"/>
      <c r="W81" s="220"/>
    </row>
    <row r="82" spans="2:23" x14ac:dyDescent="0.25">
      <c r="B82" s="305">
        <v>9</v>
      </c>
      <c r="C82" s="306" t="s">
        <v>93</v>
      </c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252"/>
      <c r="R82" s="253"/>
      <c r="S82" s="254"/>
      <c r="T82" s="227"/>
      <c r="U82" s="208"/>
      <c r="V82" s="209"/>
      <c r="W82" s="234"/>
    </row>
    <row r="83" spans="2:23" x14ac:dyDescent="0.25">
      <c r="B83" s="215"/>
      <c r="C83" s="224" t="s">
        <v>94</v>
      </c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308">
        <f>T83*G9*3</f>
        <v>18034.11</v>
      </c>
      <c r="R83" s="308"/>
      <c r="S83" s="308"/>
      <c r="T83" s="220">
        <v>3.06</v>
      </c>
      <c r="U83" s="221">
        <f>Q83</f>
        <v>18034.11</v>
      </c>
      <c r="V83" s="223"/>
      <c r="W83" s="220">
        <f>U83/G9/3</f>
        <v>3.06</v>
      </c>
    </row>
    <row r="84" spans="2:23" x14ac:dyDescent="0.25">
      <c r="B84" s="215"/>
      <c r="C84" s="224" t="s">
        <v>95</v>
      </c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19">
        <f>T84*G9*3</f>
        <v>1001.8950000000001</v>
      </c>
      <c r="R84" s="219"/>
      <c r="S84" s="219"/>
      <c r="T84" s="220">
        <v>0.17</v>
      </c>
      <c r="U84" s="221">
        <v>0</v>
      </c>
      <c r="V84" s="223"/>
      <c r="W84" s="220">
        <f>U84/G9/3</f>
        <v>0</v>
      </c>
    </row>
    <row r="85" spans="2:23" x14ac:dyDescent="0.25">
      <c r="B85" s="215"/>
      <c r="C85" s="224" t="s">
        <v>96</v>
      </c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19">
        <f>T85*G9*3</f>
        <v>5775.63</v>
      </c>
      <c r="R85" s="219"/>
      <c r="S85" s="219"/>
      <c r="T85" s="220">
        <v>0.98</v>
      </c>
      <c r="U85" s="221">
        <f>Q85</f>
        <v>5775.63</v>
      </c>
      <c r="V85" s="223"/>
      <c r="W85" s="220">
        <f>U85/G9/3</f>
        <v>0.98</v>
      </c>
    </row>
    <row r="86" spans="2:23" x14ac:dyDescent="0.25">
      <c r="B86" s="215"/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19"/>
      <c r="R86" s="219"/>
      <c r="S86" s="219"/>
      <c r="T86" s="220"/>
      <c r="U86" s="255"/>
      <c r="V86" s="256"/>
      <c r="W86" s="220"/>
    </row>
    <row r="87" spans="2:23" x14ac:dyDescent="0.25">
      <c r="B87" s="305">
        <v>10</v>
      </c>
      <c r="C87" s="306" t="s">
        <v>97</v>
      </c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9"/>
      <c r="R87" s="310"/>
      <c r="S87" s="311"/>
      <c r="T87" s="312"/>
      <c r="U87" s="299"/>
      <c r="V87" s="300"/>
      <c r="W87" s="234"/>
    </row>
    <row r="88" spans="2:23" x14ac:dyDescent="0.25">
      <c r="B88" s="215"/>
      <c r="C88" s="224" t="s">
        <v>98</v>
      </c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313">
        <f>T88*G9*3</f>
        <v>23279.325000000001</v>
      </c>
      <c r="R88" s="313"/>
      <c r="S88" s="313"/>
      <c r="T88" s="220">
        <v>3.95</v>
      </c>
      <c r="U88" s="255">
        <f>Q88</f>
        <v>23279.325000000001</v>
      </c>
      <c r="V88" s="256"/>
      <c r="W88" s="220">
        <f>U88/G9/3</f>
        <v>3.9499999999999997</v>
      </c>
    </row>
    <row r="89" spans="2:23" x14ac:dyDescent="0.25">
      <c r="B89" s="215"/>
      <c r="C89" s="224" t="s">
        <v>99</v>
      </c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313">
        <f>T89*G9*3</f>
        <v>13142.505000000001</v>
      </c>
      <c r="R89" s="313"/>
      <c r="S89" s="313"/>
      <c r="T89" s="220">
        <v>2.23</v>
      </c>
      <c r="U89" s="255">
        <f>Q89</f>
        <v>13142.505000000001</v>
      </c>
      <c r="V89" s="256"/>
      <c r="W89" s="220">
        <f>U89/G9/3</f>
        <v>2.23</v>
      </c>
    </row>
    <row r="90" spans="2:23" x14ac:dyDescent="0.25">
      <c r="B90" s="215"/>
      <c r="C90" s="290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21"/>
      <c r="R90" s="222"/>
      <c r="S90" s="223"/>
      <c r="T90" s="226"/>
      <c r="U90" s="221"/>
      <c r="V90" s="223"/>
      <c r="W90" s="220"/>
    </row>
    <row r="91" spans="2:23" x14ac:dyDescent="0.25">
      <c r="B91" s="215"/>
      <c r="C91" s="290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25"/>
      <c r="R91" s="226"/>
      <c r="S91" s="227"/>
      <c r="T91" s="226"/>
      <c r="U91" s="225"/>
      <c r="V91" s="227"/>
      <c r="W91" s="220"/>
    </row>
    <row r="92" spans="2:23" x14ac:dyDescent="0.25">
      <c r="B92" s="314">
        <v>11</v>
      </c>
      <c r="C92" s="315" t="s">
        <v>100</v>
      </c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6">
        <f>T92*G9*12</f>
        <v>0</v>
      </c>
      <c r="R92" s="316"/>
      <c r="S92" s="316"/>
      <c r="T92" s="317">
        <v>0</v>
      </c>
      <c r="U92" s="299">
        <f>Q92</f>
        <v>0</v>
      </c>
      <c r="V92" s="300"/>
      <c r="W92" s="234">
        <f>U92/G9/12</f>
        <v>0</v>
      </c>
    </row>
    <row r="93" spans="2:23" x14ac:dyDescent="0.25">
      <c r="B93" s="314"/>
      <c r="C93" s="318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20"/>
      <c r="Q93" s="321"/>
      <c r="R93" s="322"/>
      <c r="S93" s="323"/>
      <c r="T93" s="317"/>
      <c r="U93" s="324"/>
      <c r="V93" s="325"/>
      <c r="W93" s="234"/>
    </row>
    <row r="94" spans="2:23" x14ac:dyDescent="0.25">
      <c r="B94" s="326" t="s">
        <v>101</v>
      </c>
      <c r="C94" s="326"/>
      <c r="D94" s="326"/>
      <c r="E94" s="326"/>
      <c r="F94" s="326"/>
      <c r="G94" s="326"/>
      <c r="H94" s="326"/>
      <c r="I94" s="326"/>
      <c r="J94" s="326"/>
      <c r="K94" s="326"/>
      <c r="L94" s="326"/>
      <c r="M94" s="326"/>
      <c r="N94" s="326"/>
      <c r="O94" s="326"/>
      <c r="P94" s="326"/>
      <c r="Q94" s="327">
        <f>Q44+Q52+Q60+Q70+Q74+Q76+Q78+Q83+Q84+Q88+Q89+Q90+Q92+Q85</f>
        <v>88932.915000000008</v>
      </c>
      <c r="R94" s="328"/>
      <c r="S94" s="328"/>
      <c r="T94" s="329">
        <f>T44+T52+T56+T60+T70+T74+T76+T78+T83+T84+T88+T89+T90+T92+T85</f>
        <v>15.09</v>
      </c>
      <c r="U94" s="330">
        <f>U44+U52+U60+U70+U74+U76+U78+U88+U89+U92+U83+U84+U85</f>
        <v>88346.545000000013</v>
      </c>
      <c r="V94" s="331"/>
      <c r="W94" s="234">
        <f>W44+W52+W60+W70+W74+W78+W83+W88+W89+W92+W76+W84+W85</f>
        <v>14.990505641808772</v>
      </c>
    </row>
    <row r="95" spans="2:23" x14ac:dyDescent="0.25">
      <c r="B95" s="332"/>
      <c r="C95" s="332"/>
      <c r="D95" s="332"/>
      <c r="E95" s="332"/>
      <c r="F95" s="332"/>
      <c r="G95" s="332"/>
      <c r="H95" s="332"/>
      <c r="I95" s="332"/>
      <c r="J95" s="332"/>
      <c r="K95" s="332"/>
      <c r="L95" s="332"/>
      <c r="M95" s="332"/>
      <c r="N95" s="332"/>
      <c r="O95" s="332"/>
      <c r="P95" s="332"/>
      <c r="Q95" s="333"/>
      <c r="R95" s="334"/>
      <c r="S95" s="334"/>
      <c r="T95" s="335"/>
      <c r="U95" s="336"/>
      <c r="V95" s="336"/>
      <c r="W95" s="337"/>
    </row>
    <row r="96" spans="2:23" ht="33" customHeight="1" x14ac:dyDescent="0.25">
      <c r="B96" s="338" t="s">
        <v>102</v>
      </c>
      <c r="C96" s="339"/>
      <c r="D96" s="339"/>
      <c r="E96" s="339"/>
      <c r="F96" s="339"/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39"/>
      <c r="T96" s="340"/>
      <c r="U96" s="341">
        <f>O24-U94</f>
        <v>-18560.625000000015</v>
      </c>
      <c r="V96" s="342"/>
      <c r="W96" s="343"/>
    </row>
    <row r="97" spans="2:23" x14ac:dyDescent="0.25">
      <c r="B97" s="344" t="s">
        <v>103</v>
      </c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6"/>
      <c r="W97" s="347"/>
    </row>
    <row r="98" spans="2:23" x14ac:dyDescent="0.25">
      <c r="B98" s="348" t="s">
        <v>104</v>
      </c>
      <c r="C98" s="349"/>
      <c r="D98" s="349"/>
      <c r="E98" s="349"/>
      <c r="F98" s="349"/>
      <c r="G98" s="349"/>
      <c r="H98" s="349"/>
      <c r="I98" s="349"/>
      <c r="J98" s="349"/>
      <c r="K98" s="349"/>
      <c r="L98" s="349"/>
      <c r="M98" s="349"/>
      <c r="N98" s="349"/>
      <c r="O98" s="349"/>
      <c r="P98" s="349"/>
      <c r="Q98" s="349"/>
      <c r="R98" s="349"/>
      <c r="S98" s="350"/>
      <c r="T98" s="351"/>
      <c r="U98" s="352">
        <v>0</v>
      </c>
      <c r="V98" s="353"/>
      <c r="W98" s="347"/>
    </row>
    <row r="99" spans="2:23" x14ac:dyDescent="0.25">
      <c r="B99" s="354" t="s">
        <v>105</v>
      </c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/>
      <c r="S99" s="356"/>
      <c r="T99" s="357"/>
      <c r="U99" s="352">
        <v>0</v>
      </c>
      <c r="V99" s="353"/>
      <c r="W99" s="358"/>
    </row>
    <row r="100" spans="2:23" x14ac:dyDescent="0.25">
      <c r="B100" s="359" t="s">
        <v>106</v>
      </c>
      <c r="C100" s="360"/>
      <c r="D100" s="360"/>
      <c r="E100" s="360"/>
      <c r="F100" s="360"/>
      <c r="G100" s="360"/>
      <c r="H100" s="360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1"/>
      <c r="T100" s="362"/>
      <c r="U100" s="363">
        <f>U98+U99</f>
        <v>0</v>
      </c>
      <c r="V100" s="364"/>
      <c r="W100" s="347"/>
    </row>
    <row r="101" spans="2:23" x14ac:dyDescent="0.25">
      <c r="B101" s="365">
        <v>1</v>
      </c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7"/>
      <c r="U101" s="368"/>
      <c r="V101" s="368"/>
      <c r="W101" s="347"/>
    </row>
    <row r="102" spans="2:23" x14ac:dyDescent="0.25">
      <c r="B102" s="365">
        <v>2</v>
      </c>
      <c r="C102" s="369"/>
      <c r="D102" s="370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1"/>
      <c r="T102" s="367"/>
      <c r="U102" s="302"/>
      <c r="V102" s="304"/>
      <c r="W102" s="347"/>
    </row>
    <row r="103" spans="2:23" x14ac:dyDescent="0.25">
      <c r="B103" s="365">
        <v>3</v>
      </c>
      <c r="C103" s="366"/>
      <c r="D103" s="366"/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7"/>
      <c r="U103" s="313">
        <v>0</v>
      </c>
      <c r="V103" s="313"/>
      <c r="W103" s="347"/>
    </row>
    <row r="104" spans="2:23" x14ac:dyDescent="0.25">
      <c r="B104" s="372" t="s">
        <v>107</v>
      </c>
      <c r="C104" s="373"/>
      <c r="D104" s="373"/>
      <c r="E104" s="373"/>
      <c r="F104" s="373"/>
      <c r="G104" s="373"/>
      <c r="H104" s="373"/>
      <c r="I104" s="373"/>
      <c r="J104" s="373"/>
      <c r="K104" s="373"/>
      <c r="L104" s="373"/>
      <c r="M104" s="373"/>
      <c r="N104" s="373"/>
      <c r="O104" s="373"/>
      <c r="P104" s="373"/>
      <c r="Q104" s="373"/>
      <c r="R104" s="373"/>
      <c r="S104" s="374"/>
      <c r="T104" s="375"/>
      <c r="U104" s="376">
        <f>U101+U102+U103</f>
        <v>0</v>
      </c>
      <c r="V104" s="377"/>
      <c r="W104" s="347"/>
    </row>
    <row r="105" spans="2:23" x14ac:dyDescent="0.25">
      <c r="B105" s="378" t="s">
        <v>108</v>
      </c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  <c r="N105" s="379"/>
      <c r="O105" s="379"/>
      <c r="P105" s="379"/>
      <c r="Q105" s="379"/>
      <c r="R105" s="379"/>
      <c r="S105" s="380"/>
      <c r="T105" s="381"/>
      <c r="U105" s="382">
        <f>U100-U104</f>
        <v>0</v>
      </c>
      <c r="V105" s="383"/>
      <c r="W105" s="347"/>
    </row>
    <row r="106" spans="2:23" x14ac:dyDescent="0.25">
      <c r="B106" s="384"/>
      <c r="C106" s="385" t="s">
        <v>109</v>
      </c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3"/>
      <c r="U106" s="386"/>
      <c r="V106" s="386"/>
      <c r="W106" s="347"/>
    </row>
    <row r="107" spans="2:23" x14ac:dyDescent="0.25">
      <c r="B107" s="387"/>
      <c r="C107" s="388"/>
      <c r="D107" s="388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9"/>
      <c r="R107" s="389"/>
      <c r="S107" s="389"/>
      <c r="T107" s="390"/>
      <c r="U107" s="391"/>
      <c r="V107" s="391"/>
      <c r="W107" s="347"/>
    </row>
    <row r="108" spans="2:23" x14ac:dyDescent="0.25">
      <c r="B108" s="387"/>
      <c r="C108" s="392"/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3"/>
      <c r="U108" s="394"/>
      <c r="V108" s="394"/>
      <c r="W108" s="347"/>
    </row>
    <row r="109" spans="2:23" x14ac:dyDescent="0.25">
      <c r="B109" s="387"/>
      <c r="C109" s="388" t="s">
        <v>110</v>
      </c>
      <c r="D109" s="388"/>
      <c r="E109" s="388"/>
      <c r="F109" s="38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47"/>
    </row>
    <row r="110" spans="2:23" x14ac:dyDescent="0.25">
      <c r="B110" s="387"/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395"/>
      <c r="P110" s="395"/>
      <c r="Q110" s="396"/>
      <c r="R110" s="396"/>
      <c r="S110" s="396"/>
      <c r="T110" s="393"/>
      <c r="U110" s="394"/>
      <c r="V110" s="394"/>
      <c r="W110" s="347"/>
    </row>
    <row r="111" spans="2:23" x14ac:dyDescent="0.25">
      <c r="B111" s="397"/>
      <c r="C111" s="388"/>
      <c r="D111" s="388"/>
      <c r="E111" s="388"/>
      <c r="F111" s="388"/>
      <c r="G111" s="388"/>
      <c r="H111" s="388"/>
      <c r="I111" s="388"/>
      <c r="J111" s="388"/>
      <c r="K111" s="388"/>
      <c r="L111" s="388"/>
      <c r="M111" s="388"/>
      <c r="N111" s="388"/>
      <c r="O111" s="388"/>
      <c r="P111" s="388"/>
      <c r="Q111" s="398"/>
      <c r="R111" s="398"/>
      <c r="S111" s="398"/>
      <c r="T111" s="399"/>
      <c r="U111" s="400"/>
      <c r="V111" s="400"/>
      <c r="W111" s="358"/>
    </row>
    <row r="112" spans="2:23" x14ac:dyDescent="0.25">
      <c r="B112" s="397"/>
      <c r="C112" s="388"/>
      <c r="D112" s="388"/>
      <c r="E112" s="388"/>
      <c r="F112" s="38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8"/>
      <c r="Q112" s="401"/>
      <c r="R112" s="401"/>
      <c r="S112" s="401"/>
      <c r="T112" s="402"/>
      <c r="U112" s="400"/>
      <c r="V112" s="400"/>
      <c r="W112" s="358"/>
    </row>
    <row r="113" spans="2:23" x14ac:dyDescent="0.25">
      <c r="B113" s="403"/>
      <c r="C113" s="388"/>
      <c r="D113" s="388"/>
      <c r="E113" s="388"/>
      <c r="F113" s="388"/>
      <c r="G113" s="388"/>
      <c r="H113" s="388"/>
      <c r="I113" s="388"/>
      <c r="J113" s="388"/>
      <c r="K113" s="388"/>
      <c r="L113" s="388"/>
      <c r="M113" s="388"/>
      <c r="N113" s="388"/>
      <c r="O113" s="388"/>
      <c r="P113" s="388"/>
      <c r="Q113" s="404"/>
      <c r="R113" s="404"/>
      <c r="S113" s="404"/>
      <c r="T113" s="337"/>
      <c r="U113" s="400"/>
      <c r="V113" s="400"/>
      <c r="W113" s="358"/>
    </row>
    <row r="114" spans="2:23" x14ac:dyDescent="0.25">
      <c r="B114" s="403"/>
      <c r="C114" s="388"/>
      <c r="D114" s="388"/>
      <c r="E114" s="388"/>
      <c r="F114" s="388"/>
      <c r="G114" s="388"/>
      <c r="H114" s="388"/>
      <c r="I114" s="388"/>
      <c r="J114" s="388"/>
      <c r="K114" s="388"/>
      <c r="L114" s="388"/>
      <c r="M114" s="388"/>
      <c r="N114" s="388"/>
      <c r="O114" s="388"/>
      <c r="P114" s="388"/>
      <c r="Q114" s="405"/>
      <c r="R114" s="405"/>
      <c r="S114" s="405"/>
      <c r="T114" s="406"/>
      <c r="U114" s="407"/>
      <c r="V114" s="407"/>
      <c r="W114" s="347"/>
    </row>
    <row r="115" spans="2:23" x14ac:dyDescent="0.25">
      <c r="B115" s="408"/>
      <c r="C115" s="408"/>
      <c r="D115" s="408"/>
      <c r="E115" s="408"/>
      <c r="F115" s="408"/>
      <c r="G115" s="408"/>
      <c r="H115" s="408"/>
      <c r="I115" s="408"/>
      <c r="J115" s="408"/>
      <c r="K115" s="408"/>
      <c r="L115" s="408"/>
      <c r="M115" s="408"/>
      <c r="N115" s="408"/>
      <c r="O115" s="408"/>
      <c r="P115" s="408"/>
      <c r="Q115" s="409"/>
      <c r="R115" s="409"/>
      <c r="S115" s="409"/>
      <c r="T115" s="410"/>
      <c r="U115" s="411"/>
      <c r="V115" s="411"/>
      <c r="W115" s="347"/>
    </row>
    <row r="116" spans="2:23" x14ac:dyDescent="0.25">
      <c r="B116" s="409"/>
      <c r="C116" s="409"/>
      <c r="D116" s="409"/>
      <c r="E116" s="409"/>
      <c r="F116" s="409"/>
      <c r="G116" s="409"/>
      <c r="H116" s="409"/>
      <c r="I116" s="409"/>
      <c r="J116" s="409"/>
      <c r="K116" s="409"/>
      <c r="L116" s="409"/>
      <c r="M116" s="409"/>
      <c r="N116" s="409"/>
      <c r="O116" s="409"/>
      <c r="P116" s="409"/>
      <c r="Q116" s="409"/>
      <c r="R116" s="409"/>
      <c r="S116" s="409"/>
      <c r="T116" s="409"/>
      <c r="U116" s="409"/>
      <c r="V116" s="409"/>
      <c r="W116" s="409"/>
    </row>
    <row r="117" spans="2:23" x14ac:dyDescent="0.25">
      <c r="B117" s="412"/>
      <c r="C117" s="413"/>
      <c r="D117" s="413"/>
      <c r="E117" s="413"/>
      <c r="F117" s="413"/>
      <c r="G117" s="413"/>
      <c r="H117" s="413"/>
      <c r="I117" s="413"/>
      <c r="J117" s="413"/>
      <c r="K117" s="413"/>
      <c r="L117" s="413"/>
      <c r="M117" s="413"/>
      <c r="N117" s="413"/>
      <c r="O117" s="413"/>
      <c r="P117" s="413"/>
      <c r="Q117" s="413"/>
      <c r="R117" s="413"/>
      <c r="S117" s="413"/>
      <c r="T117" s="414"/>
      <c r="U117" s="415"/>
      <c r="V117" s="415"/>
      <c r="W117" s="415"/>
    </row>
    <row r="118" spans="2:23" x14ac:dyDescent="0.25">
      <c r="B118" s="416"/>
      <c r="C118" s="416"/>
      <c r="D118" s="416"/>
      <c r="E118" s="416"/>
      <c r="F118" s="416"/>
      <c r="G118" s="416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  <c r="T118" s="416"/>
      <c r="U118" s="417"/>
      <c r="V118" s="417"/>
      <c r="W118" s="410"/>
    </row>
    <row r="119" spans="2:23" x14ac:dyDescent="0.25">
      <c r="B119" s="416"/>
      <c r="C119" s="416"/>
      <c r="D119" s="416"/>
      <c r="E119" s="416"/>
      <c r="F119" s="416"/>
      <c r="G119" s="416"/>
      <c r="H119" s="416"/>
      <c r="I119" s="416"/>
      <c r="J119" s="416"/>
      <c r="K119" s="416"/>
      <c r="L119" s="416"/>
      <c r="M119" s="416"/>
      <c r="N119" s="416"/>
      <c r="O119" s="416"/>
      <c r="P119" s="416"/>
      <c r="Q119" s="416"/>
      <c r="R119" s="416"/>
      <c r="S119" s="416"/>
      <c r="T119" s="416"/>
      <c r="U119" s="418"/>
      <c r="V119" s="419"/>
      <c r="W119" s="410"/>
    </row>
    <row r="120" spans="2:23" x14ac:dyDescent="0.25">
      <c r="B120" s="416"/>
      <c r="C120" s="416"/>
      <c r="D120" s="416"/>
      <c r="E120" s="416"/>
      <c r="F120" s="416"/>
      <c r="G120" s="416"/>
      <c r="H120" s="416"/>
      <c r="I120" s="416"/>
      <c r="J120" s="416"/>
      <c r="K120" s="416"/>
      <c r="L120" s="416"/>
      <c r="M120" s="416"/>
      <c r="N120" s="416"/>
      <c r="O120" s="416"/>
      <c r="P120" s="416"/>
      <c r="Q120" s="416"/>
      <c r="R120" s="416"/>
      <c r="S120" s="416"/>
      <c r="T120" s="416"/>
      <c r="U120" s="419"/>
      <c r="V120" s="419"/>
      <c r="W120" s="410"/>
    </row>
    <row r="121" spans="2:23" x14ac:dyDescent="0.25">
      <c r="B121" s="420"/>
      <c r="C121" s="420"/>
      <c r="D121" s="420"/>
      <c r="E121" s="420"/>
      <c r="F121" s="420"/>
      <c r="G121" s="420"/>
      <c r="H121" s="420"/>
      <c r="I121" s="420"/>
      <c r="J121" s="420"/>
      <c r="K121" s="420"/>
      <c r="L121" s="420"/>
      <c r="M121" s="420"/>
      <c r="N121" s="420"/>
      <c r="O121" s="420"/>
      <c r="P121" s="420"/>
      <c r="Q121" s="420"/>
      <c r="R121" s="420"/>
      <c r="S121" s="420"/>
      <c r="T121" s="397"/>
      <c r="U121" s="421"/>
      <c r="V121" s="421"/>
      <c r="W121" s="410"/>
    </row>
    <row r="122" spans="2:23" x14ac:dyDescent="0.25">
      <c r="B122" s="422"/>
      <c r="C122" s="422"/>
      <c r="D122" s="422"/>
      <c r="E122" s="422"/>
      <c r="F122" s="422"/>
      <c r="G122" s="422"/>
      <c r="H122" s="422"/>
      <c r="I122" s="422"/>
      <c r="J122" s="422"/>
      <c r="K122" s="422"/>
      <c r="L122" s="422"/>
      <c r="M122" s="422"/>
      <c r="N122" s="422"/>
      <c r="O122" s="422"/>
      <c r="P122" s="422"/>
      <c r="Q122" s="422"/>
      <c r="R122" s="422"/>
      <c r="S122" s="422"/>
      <c r="T122" s="423"/>
      <c r="U122" s="421"/>
      <c r="V122" s="421"/>
      <c r="W122" s="410"/>
    </row>
    <row r="123" spans="2:23" x14ac:dyDescent="0.25">
      <c r="B123" s="422"/>
      <c r="C123" s="422"/>
      <c r="D123" s="422"/>
      <c r="E123" s="422"/>
      <c r="F123" s="422"/>
      <c r="G123" s="422"/>
      <c r="H123" s="422"/>
      <c r="I123" s="422"/>
      <c r="J123" s="422"/>
      <c r="K123" s="422"/>
      <c r="L123" s="422"/>
      <c r="M123" s="422"/>
      <c r="N123" s="422"/>
      <c r="O123" s="422"/>
      <c r="P123" s="422"/>
      <c r="Q123" s="422"/>
      <c r="R123" s="422"/>
      <c r="S123" s="422"/>
      <c r="T123" s="423"/>
      <c r="U123" s="421"/>
      <c r="V123" s="421"/>
      <c r="W123" s="410"/>
    </row>
    <row r="124" spans="2:23" x14ac:dyDescent="0.25">
      <c r="B124" s="424"/>
      <c r="C124" s="388"/>
      <c r="D124" s="388"/>
      <c r="E124" s="388"/>
      <c r="F124" s="388"/>
      <c r="G124" s="388"/>
      <c r="H124" s="388"/>
      <c r="I124" s="388"/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425"/>
      <c r="U124" s="426"/>
      <c r="V124" s="426"/>
      <c r="W124" s="410"/>
    </row>
    <row r="125" spans="2:23" x14ac:dyDescent="0.25">
      <c r="B125" s="424"/>
      <c r="C125" s="388"/>
      <c r="D125" s="388"/>
      <c r="E125" s="388"/>
      <c r="F125" s="388"/>
      <c r="G125" s="388"/>
      <c r="H125" s="388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425"/>
      <c r="U125" s="407"/>
      <c r="V125" s="407"/>
      <c r="W125" s="410"/>
    </row>
    <row r="126" spans="2:23" x14ac:dyDescent="0.25">
      <c r="B126" s="422"/>
      <c r="C126" s="422"/>
      <c r="D126" s="422"/>
      <c r="E126" s="422"/>
      <c r="F126" s="422"/>
      <c r="G126" s="422"/>
      <c r="H126" s="422"/>
      <c r="I126" s="422"/>
      <c r="J126" s="422"/>
      <c r="K126" s="422"/>
      <c r="L126" s="422"/>
      <c r="M126" s="422"/>
      <c r="N126" s="422"/>
      <c r="O126" s="422"/>
      <c r="P126" s="422"/>
      <c r="Q126" s="422"/>
      <c r="R126" s="422"/>
      <c r="S126" s="422"/>
      <c r="T126" s="423"/>
      <c r="U126" s="421"/>
      <c r="V126" s="421"/>
      <c r="W126" s="410"/>
    </row>
    <row r="127" spans="2:23" x14ac:dyDescent="0.25">
      <c r="B127" s="427"/>
      <c r="C127" s="427"/>
      <c r="D127" s="427"/>
      <c r="E127" s="427"/>
      <c r="F127" s="427"/>
      <c r="G127" s="427"/>
      <c r="H127" s="428"/>
      <c r="I127" s="428"/>
      <c r="J127" s="428"/>
      <c r="K127" s="428"/>
      <c r="L127" s="428"/>
      <c r="M127" s="428"/>
      <c r="N127" s="428"/>
      <c r="O127" s="428"/>
      <c r="P127" s="428"/>
      <c r="Q127" s="410"/>
      <c r="R127" s="410"/>
      <c r="S127" s="410"/>
      <c r="T127" s="410"/>
      <c r="U127" s="429"/>
      <c r="V127" s="429"/>
      <c r="W127" s="410"/>
    </row>
    <row r="128" spans="2:23" x14ac:dyDescent="0.25">
      <c r="B128" s="430"/>
      <c r="C128" s="430"/>
      <c r="D128" s="430"/>
      <c r="E128" s="430"/>
      <c r="F128" s="430"/>
      <c r="G128" s="430"/>
      <c r="H128" s="430"/>
      <c r="I128" s="430"/>
      <c r="J128" s="430"/>
      <c r="K128" s="430"/>
      <c r="L128" s="430"/>
      <c r="M128" s="430"/>
      <c r="N128" s="430"/>
      <c r="O128" s="430"/>
      <c r="P128" s="430"/>
      <c r="Q128" s="430"/>
      <c r="R128" s="430"/>
      <c r="S128" s="430"/>
      <c r="T128" s="430"/>
      <c r="U128" s="430"/>
      <c r="V128" s="430"/>
      <c r="W128" s="410"/>
    </row>
    <row r="129" spans="2:23" x14ac:dyDescent="0.25">
      <c r="B129" s="422"/>
      <c r="C129" s="422"/>
      <c r="D129" s="422"/>
      <c r="E129" s="422"/>
      <c r="F129" s="422"/>
      <c r="G129" s="422"/>
      <c r="H129" s="422"/>
      <c r="I129" s="422"/>
      <c r="J129" s="422"/>
      <c r="K129" s="422"/>
      <c r="L129" s="422"/>
      <c r="M129" s="422"/>
      <c r="N129" s="422"/>
      <c r="O129" s="422"/>
      <c r="P129" s="422"/>
      <c r="Q129" s="422"/>
      <c r="R129" s="422"/>
      <c r="S129" s="422"/>
      <c r="T129" s="423"/>
      <c r="U129" s="400"/>
      <c r="V129" s="400"/>
      <c r="W129" s="410"/>
    </row>
    <row r="130" spans="2:23" x14ac:dyDescent="0.25">
      <c r="B130" s="422"/>
      <c r="C130" s="422"/>
      <c r="D130" s="422"/>
      <c r="E130" s="422"/>
      <c r="F130" s="422"/>
      <c r="G130" s="422"/>
      <c r="H130" s="422"/>
      <c r="I130" s="422"/>
      <c r="J130" s="422"/>
      <c r="K130" s="422"/>
      <c r="L130" s="422"/>
      <c r="M130" s="422"/>
      <c r="N130" s="422"/>
      <c r="O130" s="422"/>
      <c r="P130" s="422"/>
      <c r="Q130" s="422"/>
      <c r="R130" s="422"/>
      <c r="S130" s="422"/>
      <c r="T130" s="423"/>
      <c r="U130" s="400"/>
      <c r="V130" s="400"/>
      <c r="W130" s="410"/>
    </row>
  </sheetData>
  <mergeCells count="362">
    <mergeCell ref="H127:P127"/>
    <mergeCell ref="B128:V128"/>
    <mergeCell ref="B129:S129"/>
    <mergeCell ref="U129:V129"/>
    <mergeCell ref="B130:S130"/>
    <mergeCell ref="U130:V130"/>
    <mergeCell ref="C124:S124"/>
    <mergeCell ref="U124:V124"/>
    <mergeCell ref="C125:S125"/>
    <mergeCell ref="U125:V125"/>
    <mergeCell ref="B126:S126"/>
    <mergeCell ref="U126:V126"/>
    <mergeCell ref="U118:V118"/>
    <mergeCell ref="B121:S121"/>
    <mergeCell ref="U121:V121"/>
    <mergeCell ref="B122:S122"/>
    <mergeCell ref="U122:V122"/>
    <mergeCell ref="B123:S123"/>
    <mergeCell ref="U123:V123"/>
    <mergeCell ref="B115:P115"/>
    <mergeCell ref="Q115:S115"/>
    <mergeCell ref="U115:V115"/>
    <mergeCell ref="B116:W116"/>
    <mergeCell ref="B117:S117"/>
    <mergeCell ref="U117:W117"/>
    <mergeCell ref="C113:P113"/>
    <mergeCell ref="Q113:S113"/>
    <mergeCell ref="U113:V113"/>
    <mergeCell ref="C114:P114"/>
    <mergeCell ref="Q114:S114"/>
    <mergeCell ref="U114:V114"/>
    <mergeCell ref="Q110:S110"/>
    <mergeCell ref="U110:V110"/>
    <mergeCell ref="C111:P111"/>
    <mergeCell ref="Q111:S111"/>
    <mergeCell ref="U111:V111"/>
    <mergeCell ref="C112:P112"/>
    <mergeCell ref="Q112:S112"/>
    <mergeCell ref="U112:V112"/>
    <mergeCell ref="C107:P107"/>
    <mergeCell ref="Q107:S107"/>
    <mergeCell ref="U107:V107"/>
    <mergeCell ref="C108:S108"/>
    <mergeCell ref="U108:V108"/>
    <mergeCell ref="C109:V109"/>
    <mergeCell ref="B104:S104"/>
    <mergeCell ref="U104:V104"/>
    <mergeCell ref="B105:S105"/>
    <mergeCell ref="U105:V105"/>
    <mergeCell ref="C106:T106"/>
    <mergeCell ref="U106:V106"/>
    <mergeCell ref="C101:S101"/>
    <mergeCell ref="U101:V101"/>
    <mergeCell ref="C102:S102"/>
    <mergeCell ref="U102:V102"/>
    <mergeCell ref="C103:S103"/>
    <mergeCell ref="U103:V103"/>
    <mergeCell ref="B98:S98"/>
    <mergeCell ref="U98:V98"/>
    <mergeCell ref="B99:S99"/>
    <mergeCell ref="U99:V99"/>
    <mergeCell ref="B100:S100"/>
    <mergeCell ref="U100:V100"/>
    <mergeCell ref="B94:P94"/>
    <mergeCell ref="Q94:S94"/>
    <mergeCell ref="U94:V94"/>
    <mergeCell ref="B96:T96"/>
    <mergeCell ref="U96:W96"/>
    <mergeCell ref="B97:V97"/>
    <mergeCell ref="Q90:S90"/>
    <mergeCell ref="U90:V90"/>
    <mergeCell ref="C92:P92"/>
    <mergeCell ref="Q92:S92"/>
    <mergeCell ref="U92:V92"/>
    <mergeCell ref="C93:P93"/>
    <mergeCell ref="Q93:S93"/>
    <mergeCell ref="Q87:S87"/>
    <mergeCell ref="U87:V87"/>
    <mergeCell ref="C88:P88"/>
    <mergeCell ref="Q88:S88"/>
    <mergeCell ref="U88:V88"/>
    <mergeCell ref="C89:P89"/>
    <mergeCell ref="Q89:S89"/>
    <mergeCell ref="U89:V89"/>
    <mergeCell ref="C85:P85"/>
    <mergeCell ref="Q85:S85"/>
    <mergeCell ref="U85:V85"/>
    <mergeCell ref="C86:P86"/>
    <mergeCell ref="Q86:S86"/>
    <mergeCell ref="U86:V86"/>
    <mergeCell ref="C83:P83"/>
    <mergeCell ref="Q83:S83"/>
    <mergeCell ref="U83:V83"/>
    <mergeCell ref="C84:P84"/>
    <mergeCell ref="Q84:S84"/>
    <mergeCell ref="U84:V84"/>
    <mergeCell ref="C80:P80"/>
    <mergeCell ref="Q80:S80"/>
    <mergeCell ref="U80:V80"/>
    <mergeCell ref="U81:V81"/>
    <mergeCell ref="Q82:S82"/>
    <mergeCell ref="U82:V82"/>
    <mergeCell ref="C78:P78"/>
    <mergeCell ref="Q78:S78"/>
    <mergeCell ref="U78:V78"/>
    <mergeCell ref="C79:P79"/>
    <mergeCell ref="Q79:S79"/>
    <mergeCell ref="U79:V79"/>
    <mergeCell ref="C74:P74"/>
    <mergeCell ref="Q74:S74"/>
    <mergeCell ref="U74:V74"/>
    <mergeCell ref="U75:V75"/>
    <mergeCell ref="C76:P76"/>
    <mergeCell ref="Q76:S76"/>
    <mergeCell ref="U76:V76"/>
    <mergeCell ref="C71:P71"/>
    <mergeCell ref="Q71:S71"/>
    <mergeCell ref="U71:V71"/>
    <mergeCell ref="C72:P72"/>
    <mergeCell ref="U72:V72"/>
    <mergeCell ref="C73:P73"/>
    <mergeCell ref="C67:P67"/>
    <mergeCell ref="C68:P68"/>
    <mergeCell ref="C69:P69"/>
    <mergeCell ref="C70:P70"/>
    <mergeCell ref="Q70:S70"/>
    <mergeCell ref="U70:V70"/>
    <mergeCell ref="C65:P65"/>
    <mergeCell ref="Q65:S65"/>
    <mergeCell ref="U65:V65"/>
    <mergeCell ref="C66:P66"/>
    <mergeCell ref="Q66:S66"/>
    <mergeCell ref="U66:V66"/>
    <mergeCell ref="C63:P63"/>
    <mergeCell ref="Q63:S63"/>
    <mergeCell ref="U63:V63"/>
    <mergeCell ref="C64:P64"/>
    <mergeCell ref="Q64:S64"/>
    <mergeCell ref="U64:V64"/>
    <mergeCell ref="C61:P61"/>
    <mergeCell ref="Q61:S61"/>
    <mergeCell ref="U61:V61"/>
    <mergeCell ref="C62:P62"/>
    <mergeCell ref="Q62:S62"/>
    <mergeCell ref="U62:V62"/>
    <mergeCell ref="C59:P59"/>
    <mergeCell ref="Q59:S59"/>
    <mergeCell ref="U59:V59"/>
    <mergeCell ref="C60:P60"/>
    <mergeCell ref="Q60:S60"/>
    <mergeCell ref="U60:V60"/>
    <mergeCell ref="C57:P57"/>
    <mergeCell ref="Q57:S57"/>
    <mergeCell ref="U57:V57"/>
    <mergeCell ref="C58:P58"/>
    <mergeCell ref="Q58:S58"/>
    <mergeCell ref="U58:V58"/>
    <mergeCell ref="C53:P53"/>
    <mergeCell ref="C54:P54"/>
    <mergeCell ref="C55:P55"/>
    <mergeCell ref="U55:V55"/>
    <mergeCell ref="C56:P56"/>
    <mergeCell ref="Q56:S56"/>
    <mergeCell ref="U56:V56"/>
    <mergeCell ref="C50:P50"/>
    <mergeCell ref="U50:V50"/>
    <mergeCell ref="C51:P51"/>
    <mergeCell ref="Q51:S51"/>
    <mergeCell ref="U51:V51"/>
    <mergeCell ref="C52:P52"/>
    <mergeCell ref="Q52:S52"/>
    <mergeCell ref="U52:V52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6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Дзержин.211(17)</vt:lpstr>
      <vt:lpstr>'Дзержин.211(17)'!Область_печати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2018-04-01T20:08:07Z</dcterms:created>
  <dcterms:modified xsi:type="dcterms:W3CDTF">2018-04-01T20:08:07Z</dcterms:modified>
</cp:coreProperties>
</file>