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Дзержин.211А (17)" sheetId="1" r:id="rId1"/>
  </sheets>
  <definedNames>
    <definedName name="_xlnm.Print_Area" localSheetId="0">'Дзержин.211А (17)'!$A$1:$W$126</definedName>
  </definedNames>
  <calcPr calcId="145621"/>
</workbook>
</file>

<file path=xl/calcChain.xml><?xml version="1.0" encoding="utf-8"?>
<calcChain xmlns="http://schemas.openxmlformats.org/spreadsheetml/2006/main">
  <c r="U100" i="1" l="1"/>
  <c r="U95" i="1"/>
  <c r="U96" i="1" s="1"/>
  <c r="U101" i="1" s="1"/>
  <c r="Q76" i="1"/>
  <c r="U76" i="1" s="1"/>
  <c r="T75" i="1"/>
  <c r="T90" i="1" s="1"/>
  <c r="U44" i="1"/>
  <c r="AY41" i="1"/>
  <c r="AX41" i="1"/>
  <c r="AW41" i="1"/>
  <c r="AU41" i="1"/>
  <c r="AR41" i="1"/>
  <c r="Q38" i="1"/>
  <c r="Q37" i="1"/>
  <c r="Q36" i="1"/>
  <c r="Q35" i="1"/>
  <c r="Q34" i="1"/>
  <c r="O33" i="1"/>
  <c r="L33" i="1"/>
  <c r="Q33" i="1" s="1"/>
  <c r="J33" i="1"/>
  <c r="Q32" i="1"/>
  <c r="Q31" i="1"/>
  <c r="Q30" i="1"/>
  <c r="Q29" i="1"/>
  <c r="Q28" i="1"/>
  <c r="Q27" i="1"/>
  <c r="Q26" i="1"/>
  <c r="Q23" i="1"/>
  <c r="Q22" i="1"/>
  <c r="Q21" i="1"/>
  <c r="O21" i="1"/>
  <c r="O24" i="1" s="1"/>
  <c r="L21" i="1"/>
  <c r="G9" i="1"/>
  <c r="U86" i="1" s="1"/>
  <c r="W76" i="1" l="1"/>
  <c r="U75" i="1"/>
  <c r="Q73" i="1"/>
  <c r="U80" i="1"/>
  <c r="Q88" i="1"/>
  <c r="U88" i="1" s="1"/>
  <c r="W88" i="1" s="1"/>
  <c r="W44" i="1"/>
  <c r="Q55" i="1"/>
  <c r="Q71" i="1"/>
  <c r="U71" i="1" s="1"/>
  <c r="W71" i="1" s="1"/>
  <c r="W73" i="1"/>
  <c r="Q77" i="1"/>
  <c r="Q75" i="1" s="1"/>
  <c r="Q81" i="1"/>
  <c r="Q51" i="1"/>
  <c r="U51" i="1" s="1"/>
  <c r="W51" i="1" s="1"/>
  <c r="W55" i="1"/>
  <c r="Q67" i="1"/>
  <c r="U67" i="1" s="1"/>
  <c r="W67" i="1" s="1"/>
  <c r="W77" i="1"/>
  <c r="W81" i="1"/>
  <c r="Q86" i="1"/>
  <c r="Q44" i="1"/>
  <c r="Q90" i="1" s="1"/>
  <c r="Q58" i="1"/>
  <c r="U58" i="1" s="1"/>
  <c r="W58" i="1" s="1"/>
  <c r="Q80" i="1"/>
  <c r="Q85" i="1"/>
  <c r="U85" i="1" s="1"/>
  <c r="W85" i="1" s="1"/>
  <c r="W90" i="1" l="1"/>
  <c r="U90" i="1"/>
  <c r="U92" i="1" s="1"/>
  <c r="W75" i="1"/>
</calcChain>
</file>

<file path=xl/sharedStrings.xml><?xml version="1.0" encoding="utf-8"?>
<sst xmlns="http://schemas.openxmlformats.org/spreadsheetml/2006/main" count="117" uniqueCount="107">
  <si>
    <t>Я</t>
  </si>
  <si>
    <t>МУЖРЭП №5</t>
  </si>
  <si>
    <t>Лицевой счет по начислению и расходованию денежных средств</t>
  </si>
  <si>
    <t>период</t>
  </si>
  <si>
    <t>по</t>
  </si>
  <si>
    <t>Дзержинского</t>
  </si>
  <si>
    <t>211 А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</si>
  <si>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</si>
  <si>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</si>
  <si>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</si>
  <si>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</si>
  <si>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</si>
  <si>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</si>
  <si>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</si>
  <si>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шифер</t>
  </si>
  <si>
    <t>Газ, х/в,  ц/отопл., водоотведение, электоснабжение, водогрейн.колонки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</si>
  <si>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</si>
  <si>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</si>
  <si>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</si>
  <si>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</si>
  <si>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</si>
  <si>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</si>
  <si>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хвс-25,8 э.э-627,4</t>
  </si>
  <si>
    <t>S подвала (м2)</t>
  </si>
  <si>
    <t>кол-во человек</t>
  </si>
  <si>
    <t>матер-л стен</t>
  </si>
  <si>
    <t>бут.камень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</si>
  <si>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</si>
  <si>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</si>
  <si>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</si>
  <si>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</si>
  <si>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</si>
  <si>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</si>
  <si>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</si>
  <si>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</si>
  <si>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</si>
  <si>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Нежилые помещения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</si>
  <si>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</si>
  <si>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</si>
  <si>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</si>
  <si>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</si>
  <si>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</si>
  <si>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</si>
  <si>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</si>
  <si>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</si>
  <si>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</si>
  <si>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</si>
  <si>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Газ</t>
  </si>
  <si>
    <t>электроэнергия</t>
  </si>
  <si>
    <t>ХВС</t>
  </si>
  <si>
    <t>ГВС</t>
  </si>
  <si>
    <t>отопление</t>
  </si>
  <si>
    <t>план (калькуляция)</t>
  </si>
  <si>
    <t>ФАКТ</t>
  </si>
  <si>
    <t>разница</t>
  </si>
  <si>
    <t>Задолженность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</si>
  <si>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</si>
  <si>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</si>
  <si>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</si>
  <si>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</si>
  <si>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</si>
  <si>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</si>
  <si>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</si>
  <si>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</si>
  <si>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инжинерного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</si>
  <si>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</si>
  <si>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Установка адресных вывесок</t>
  </si>
  <si>
    <t>Ручная и механизированная уборка мусора</t>
  </si>
  <si>
    <r>
      <t>Аварийное обслуживание  систем теплоснабжения, сан.-технических систем, электрических систем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</si>
  <si>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Поверка и прочистка дымоходов, вентканалов ИП Моисеенко</t>
  </si>
  <si>
    <t>4</t>
  </si>
  <si>
    <t>ТО Эл.сетей и оборудования. 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</si>
  <si>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</si>
  <si>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</si>
  <si>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</si>
  <si>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</si>
  <si>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</si>
  <si>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Осмотр и тех обслуживание электроустановок</t>
  </si>
  <si>
    <t>5</t>
  </si>
  <si>
    <t>Техническое обслуживание теплосетей</t>
  </si>
  <si>
    <t>Проверка на подогрев отопительных приборов с регулировкой, ревизия задвижек, слив и наполнение водой</t>
  </si>
  <si>
    <t>Ревизия Т/У системы отопления</t>
  </si>
  <si>
    <t>6</t>
  </si>
  <si>
    <t>ТО узла учета расхода тепловой энергии</t>
  </si>
  <si>
    <t>7</t>
  </si>
  <si>
    <t>ТО внутридомовых и наружних газопроводов  по договору</t>
  </si>
  <si>
    <t>8</t>
  </si>
  <si>
    <t>Техническое обслуживание лифтов</t>
  </si>
  <si>
    <t>Страхование лифтов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</si>
  <si>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</si>
  <si>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</si>
  <si>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</si>
  <si>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Услуга по управлению многоквартирным домом</t>
  </si>
  <si>
    <t>Содержание и тех обслуживание жилья</t>
  </si>
  <si>
    <t>Услуги СГРЦ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</si>
  <si>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</si>
  <si>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</si>
  <si>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</t>
    </r>
  </si>
  <si>
    <t xml:space="preserve">Т Е К У Щ И Й  Р Е М О Н Т </t>
  </si>
  <si>
    <t xml:space="preserve">    Остаток по текущему ремонту (резервному фонду)  на 01.01.2017г.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</si>
  <si>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2017г.</t>
    </r>
  </si>
  <si>
    <t xml:space="preserve">    Итого Доход:</t>
  </si>
  <si>
    <t>Ремонт штукатурки цоколя, балкона, фасада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</si>
  <si>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</si>
  <si>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01.01.2018г.</t>
    </r>
  </si>
  <si>
    <t>Результат</t>
  </si>
  <si>
    <t xml:space="preserve">И.о.директора МУ ЖРЭП №5                                                                                                                                              Н.Г.Сахурия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</si>
</sst>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7">
    <xf numFmtId="0" fontId="0" fillId="0" borderId="0"/>
    <xf numFmtId="0" fontId="7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9" fontId="52" fillId="0" borderId="0" applyFont="0" applyFill="0" applyBorder="0" applyAlignment="0" applyProtection="0"/>
  </cellStyleXfs>
  <cellXfs count="440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1" fontId="5" fillId="3" borderId="5" xfId="0" applyNumberFormat="1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right" wrapText="1"/>
    </xf>
    <xf numFmtId="0" fontId="9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2" fontId="9" fillId="3" borderId="8" xfId="0" applyNumberFormat="1" applyFont="1" applyFill="1" applyBorder="1" applyAlignment="1">
      <alignment horizontal="center" wrapText="1"/>
    </xf>
    <xf numFmtId="2" fontId="9" fillId="3" borderId="10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5" fillId="2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left"/>
    </xf>
    <xf numFmtId="2" fontId="13" fillId="3" borderId="8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/>
    </xf>
    <xf numFmtId="2" fontId="14" fillId="3" borderId="8" xfId="0" applyNumberFormat="1" applyFont="1" applyFill="1" applyBorder="1" applyAlignment="1">
      <alignment horizontal="center"/>
    </xf>
    <xf numFmtId="2" fontId="14" fillId="3" borderId="22" xfId="0" applyNumberFormat="1" applyFont="1" applyFill="1" applyBorder="1" applyAlignment="1">
      <alignment horizontal="center"/>
    </xf>
    <xf numFmtId="2" fontId="14" fillId="3" borderId="10" xfId="0" applyNumberFormat="1" applyFont="1" applyFill="1" applyBorder="1" applyAlignment="1">
      <alignment horizontal="center"/>
    </xf>
    <xf numFmtId="164" fontId="14" fillId="3" borderId="0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0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/>
    </xf>
    <xf numFmtId="2" fontId="10" fillId="3" borderId="22" xfId="0" applyNumberFormat="1" applyFont="1" applyFill="1" applyBorder="1" applyAlignment="1">
      <alignment horizontal="center"/>
    </xf>
    <xf numFmtId="2" fontId="10" fillId="3" borderId="1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3" fontId="14" fillId="3" borderId="0" xfId="0" applyNumberFormat="1" applyFont="1" applyFill="1" applyBorder="1" applyAlignment="1">
      <alignment horizontal="center"/>
    </xf>
    <xf numFmtId="0" fontId="16" fillId="0" borderId="0" xfId="0" applyFont="1"/>
    <xf numFmtId="0" fontId="17" fillId="3" borderId="16" xfId="0" applyFont="1" applyFill="1" applyBorder="1" applyAlignment="1">
      <alignment horizontal="center"/>
    </xf>
    <xf numFmtId="4" fontId="19" fillId="3" borderId="23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4" fontId="19" fillId="3" borderId="10" xfId="0" applyNumberFormat="1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3" borderId="22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0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0" fillId="0" borderId="0" xfId="0" applyFont="1"/>
    <xf numFmtId="2" fontId="10" fillId="3" borderId="8" xfId="0" applyNumberFormat="1" applyFont="1" applyFill="1" applyBorder="1" applyAlignment="1">
      <alignment horizontal="center" wrapText="1"/>
    </xf>
    <xf numFmtId="2" fontId="20" fillId="3" borderId="22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2" fontId="22" fillId="3" borderId="8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22" fillId="3" borderId="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2" fontId="12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5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textRotation="90" wrapText="1"/>
    </xf>
    <xf numFmtId="0" fontId="24" fillId="3" borderId="2" xfId="0" applyFont="1" applyFill="1" applyBorder="1" applyAlignment="1"/>
    <xf numFmtId="0" fontId="24" fillId="3" borderId="3" xfId="0" applyFont="1" applyFill="1" applyBorder="1" applyAlignment="1"/>
    <xf numFmtId="0" fontId="24" fillId="3" borderId="4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textRotation="90" wrapText="1"/>
    </xf>
    <xf numFmtId="0" fontId="25" fillId="3" borderId="2" xfId="0" applyFont="1" applyFill="1" applyBorder="1" applyAlignment="1"/>
    <xf numFmtId="0" fontId="25" fillId="3" borderId="3" xfId="0" applyFont="1" applyFill="1" applyBorder="1" applyAlignment="1"/>
    <xf numFmtId="0" fontId="25" fillId="3" borderId="4" xfId="0" applyFont="1" applyFill="1" applyBorder="1" applyAlignment="1"/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1" fontId="23" fillId="5" borderId="24" xfId="1" applyNumberFormat="1" applyFont="1" applyFill="1" applyBorder="1" applyAlignment="1">
      <alignment horizontal="left"/>
    </xf>
    <xf numFmtId="0" fontId="19" fillId="5" borderId="24" xfId="1" applyNumberFormat="1" applyFont="1" applyFill="1" applyBorder="1" applyAlignment="1">
      <alignment horizontal="left" wrapText="1"/>
    </xf>
    <xf numFmtId="4" fontId="17" fillId="5" borderId="26" xfId="1" applyNumberFormat="1" applyFont="1" applyFill="1" applyBorder="1" applyAlignment="1">
      <alignment horizontal="center"/>
    </xf>
    <xf numFmtId="2" fontId="26" fillId="5" borderId="24" xfId="1" applyNumberFormat="1" applyFont="1" applyFill="1" applyBorder="1" applyAlignment="1">
      <alignment horizontal="center"/>
    </xf>
    <xf numFmtId="4" fontId="27" fillId="5" borderId="26" xfId="1" applyNumberFormat="1" applyFont="1" applyFill="1" applyBorder="1" applyAlignment="1">
      <alignment horizontal="center"/>
    </xf>
    <xf numFmtId="2" fontId="28" fillId="5" borderId="24" xfId="1" applyNumberFormat="1" applyFont="1" applyFill="1" applyBorder="1" applyAlignment="1">
      <alignment horizontal="center"/>
    </xf>
    <xf numFmtId="2" fontId="29" fillId="5" borderId="26" xfId="1" applyNumberFormat="1" applyFont="1" applyFill="1" applyBorder="1" applyAlignment="1">
      <alignment horizontal="center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3" fillId="5" borderId="0" xfId="1" applyNumberFormat="1" applyFont="1" applyFill="1" applyBorder="1" applyAlignment="1">
      <alignment horizontal="left"/>
    </xf>
    <xf numFmtId="0" fontId="19" fillId="5" borderId="0" xfId="1" applyNumberFormat="1" applyFont="1" applyFill="1" applyBorder="1" applyAlignment="1">
      <alignment horizontal="left" wrapText="1"/>
    </xf>
    <xf numFmtId="4" fontId="17" fillId="5" borderId="0" xfId="1" applyNumberFormat="1" applyFont="1" applyFill="1" applyBorder="1" applyAlignment="1">
      <alignment horizontal="center"/>
    </xf>
    <xf numFmtId="2" fontId="26" fillId="5" borderId="0" xfId="1" applyNumberFormat="1" applyFont="1" applyFill="1" applyBorder="1" applyAlignment="1">
      <alignment horizontal="center"/>
    </xf>
    <xf numFmtId="4" fontId="27" fillId="5" borderId="0" xfId="1" applyNumberFormat="1" applyFont="1" applyFill="1" applyBorder="1" applyAlignment="1">
      <alignment horizontal="center"/>
    </xf>
    <xf numFmtId="2" fontId="28" fillId="5" borderId="0" xfId="1" applyNumberFormat="1" applyFont="1" applyFill="1" applyBorder="1" applyAlignment="1">
      <alignment horizontal="center"/>
    </xf>
    <xf numFmtId="2" fontId="29" fillId="5" borderId="0" xfId="1" applyNumberFormat="1" applyFont="1" applyFill="1" applyBorder="1" applyAlignment="1">
      <alignment horizontal="center"/>
    </xf>
    <xf numFmtId="0" fontId="30" fillId="3" borderId="30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 wrapText="1"/>
    </xf>
    <xf numFmtId="4" fontId="30" fillId="3" borderId="32" xfId="0" applyNumberFormat="1" applyFont="1" applyFill="1" applyBorder="1" applyAlignment="1">
      <alignment horizontal="center" wrapText="1"/>
    </xf>
    <xf numFmtId="2" fontId="30" fillId="3" borderId="32" xfId="0" applyNumberFormat="1" applyFont="1" applyFill="1" applyBorder="1" applyAlignment="1">
      <alignment horizontal="center" wrapText="1"/>
    </xf>
    <xf numFmtId="2" fontId="30" fillId="3" borderId="33" xfId="0" applyNumberFormat="1" applyFont="1" applyFill="1" applyBorder="1" applyAlignment="1">
      <alignment horizontal="center"/>
    </xf>
    <xf numFmtId="2" fontId="30" fillId="3" borderId="34" xfId="0" applyNumberFormat="1" applyFont="1" applyFill="1" applyBorder="1" applyAlignment="1">
      <alignment horizontal="center"/>
    </xf>
    <xf numFmtId="2" fontId="30" fillId="3" borderId="32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4" fontId="30" fillId="3" borderId="35" xfId="0" applyNumberFormat="1" applyFont="1" applyFill="1" applyBorder="1" applyAlignment="1">
      <alignment horizontal="center" vertical="center" wrapText="1"/>
    </xf>
    <xf numFmtId="4" fontId="30" fillId="3" borderId="31" xfId="0" applyNumberFormat="1" applyFont="1" applyFill="1" applyBorder="1" applyAlignment="1">
      <alignment horizontal="center" vertical="center" wrapText="1"/>
    </xf>
    <xf numFmtId="4" fontId="30" fillId="3" borderId="36" xfId="0" applyNumberFormat="1" applyFont="1" applyFill="1" applyBorder="1" applyAlignment="1">
      <alignment horizontal="center" vertical="center" wrapText="1"/>
    </xf>
    <xf numFmtId="2" fontId="30" fillId="3" borderId="16" xfId="0" applyNumberFormat="1" applyFont="1" applyFill="1" applyBorder="1" applyAlignment="1">
      <alignment horizontal="center" wrapText="1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36" xfId="0" applyFont="1" applyFill="1" applyBorder="1" applyAlignment="1">
      <alignment horizontal="left" vertical="center" wrapText="1"/>
    </xf>
    <xf numFmtId="2" fontId="33" fillId="3" borderId="35" xfId="0" applyNumberFormat="1" applyFont="1" applyFill="1" applyBorder="1" applyAlignment="1">
      <alignment horizontal="center"/>
    </xf>
    <xf numFmtId="2" fontId="33" fillId="3" borderId="36" xfId="0" applyNumberFormat="1" applyFont="1" applyFill="1" applyBorder="1" applyAlignment="1">
      <alignment horizontal="center"/>
    </xf>
    <xf numFmtId="0" fontId="32" fillId="3" borderId="16" xfId="0" applyFont="1" applyFill="1" applyBorder="1" applyAlignment="1"/>
    <xf numFmtId="0" fontId="34" fillId="3" borderId="16" xfId="0" applyFont="1" applyFill="1" applyBorder="1" applyAlignment="1">
      <alignment horizontal="center"/>
    </xf>
    <xf numFmtId="1" fontId="32" fillId="3" borderId="1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2" fontId="32" fillId="3" borderId="16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 vertical="center"/>
    </xf>
    <xf numFmtId="0" fontId="32" fillId="3" borderId="35" xfId="0" applyFont="1" applyFill="1" applyBorder="1" applyAlignment="1">
      <alignment vertical="center" wrapText="1"/>
    </xf>
    <xf numFmtId="0" fontId="32" fillId="3" borderId="31" xfId="0" applyFont="1" applyFill="1" applyBorder="1" applyAlignment="1">
      <alignment vertical="center" wrapText="1"/>
    </xf>
    <xf numFmtId="0" fontId="32" fillId="3" borderId="36" xfId="0" applyFont="1" applyFill="1" applyBorder="1" applyAlignment="1">
      <alignment vertical="center" wrapText="1"/>
    </xf>
    <xf numFmtId="2" fontId="32" fillId="3" borderId="16" xfId="0" applyNumberFormat="1" applyFont="1" applyFill="1" applyBorder="1" applyAlignment="1">
      <alignment horizontal="center" vertic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vertical="center" wrapText="1"/>
    </xf>
    <xf numFmtId="0" fontId="30" fillId="3" borderId="31" xfId="0" applyFont="1" applyFill="1" applyBorder="1" applyAlignment="1">
      <alignment vertical="center" wrapText="1"/>
    </xf>
    <xf numFmtId="0" fontId="30" fillId="3" borderId="36" xfId="0" applyFont="1" applyFill="1" applyBorder="1" applyAlignment="1">
      <alignment vertical="center" wrapText="1"/>
    </xf>
    <xf numFmtId="2" fontId="30" fillId="3" borderId="31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wrapText="1"/>
    </xf>
    <xf numFmtId="0" fontId="30" fillId="3" borderId="31" xfId="0" applyFont="1" applyFill="1" applyBorder="1" applyAlignment="1">
      <alignment horizontal="left" wrapText="1"/>
    </xf>
    <xf numFmtId="0" fontId="30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16" xfId="0" applyNumberFormat="1" applyFont="1" applyFill="1" applyBorder="1" applyAlignment="1">
      <alignment horizontal="center" vertical="center" wrapText="1"/>
    </xf>
    <xf numFmtId="2" fontId="30" fillId="3" borderId="35" xfId="0" applyNumberFormat="1" applyFont="1" applyFill="1" applyBorder="1" applyAlignment="1">
      <alignment horizontal="center" vertical="center" wrapText="1"/>
    </xf>
    <xf numFmtId="2" fontId="30" fillId="3" borderId="31" xfId="0" applyNumberFormat="1" applyFont="1" applyFill="1" applyBorder="1" applyAlignment="1">
      <alignment horizontal="center" vertical="center" wrapText="1"/>
    </xf>
    <xf numFmtId="2" fontId="30" fillId="3" borderId="36" xfId="0" applyNumberFormat="1" applyFont="1" applyFill="1" applyBorder="1" applyAlignment="1">
      <alignment horizontal="center" vertical="center" wrapText="1"/>
    </xf>
    <xf numFmtId="49" fontId="34" fillId="3" borderId="16" xfId="0" applyNumberFormat="1" applyFont="1" applyFill="1" applyBorder="1" applyAlignment="1">
      <alignment horizontal="center"/>
    </xf>
    <xf numFmtId="2" fontId="32" fillId="3" borderId="35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wrapText="1"/>
    </xf>
    <xf numFmtId="0" fontId="30" fillId="3" borderId="35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left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center"/>
    </xf>
    <xf numFmtId="0" fontId="32" fillId="3" borderId="31" xfId="0" applyFont="1" applyFill="1" applyBorder="1" applyAlignment="1">
      <alignment horizontal="center"/>
    </xf>
    <xf numFmtId="0" fontId="32" fillId="3" borderId="36" xfId="0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/>
    </xf>
    <xf numFmtId="0" fontId="30" fillId="3" borderId="31" xfId="0" applyFont="1" applyFill="1" applyBorder="1" applyAlignment="1">
      <alignment horizontal="left"/>
    </xf>
    <xf numFmtId="0" fontId="30" fillId="3" borderId="36" xfId="0" applyFont="1" applyFill="1" applyBorder="1" applyAlignment="1">
      <alignment horizontal="left"/>
    </xf>
    <xf numFmtId="49" fontId="32" fillId="3" borderId="35" xfId="0" applyNumberFormat="1" applyFont="1" applyFill="1" applyBorder="1" applyAlignment="1">
      <alignment wrapText="1"/>
    </xf>
    <xf numFmtId="49" fontId="32" fillId="3" borderId="31" xfId="0" applyNumberFormat="1" applyFont="1" applyFill="1" applyBorder="1" applyAlignment="1">
      <alignment wrapText="1"/>
    </xf>
    <xf numFmtId="49" fontId="32" fillId="3" borderId="36" xfId="0" applyNumberFormat="1" applyFont="1" applyFill="1" applyBorder="1" applyAlignment="1">
      <alignment wrapText="1"/>
    </xf>
    <xf numFmtId="0" fontId="36" fillId="3" borderId="35" xfId="0" applyFont="1" applyFill="1" applyBorder="1" applyAlignment="1">
      <alignment horizontal="center"/>
    </xf>
    <xf numFmtId="0" fontId="36" fillId="3" borderId="31" xfId="0" applyFont="1" applyFill="1" applyBorder="1" applyAlignment="1">
      <alignment horizontal="center"/>
    </xf>
    <xf numFmtId="0" fontId="36" fillId="3" borderId="36" xfId="0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0" fontId="30" fillId="3" borderId="36" xfId="0" applyFont="1" applyFill="1" applyBorder="1" applyAlignment="1"/>
    <xf numFmtId="0" fontId="36" fillId="3" borderId="35" xfId="0" applyFont="1" applyFill="1" applyBorder="1" applyAlignment="1"/>
    <xf numFmtId="0" fontId="36" fillId="3" borderId="31" xfId="0" applyFont="1" applyFill="1" applyBorder="1" applyAlignment="1"/>
    <xf numFmtId="0" fontId="36" fillId="3" borderId="36" xfId="0" applyFont="1" applyFill="1" applyBorder="1" applyAlignment="1"/>
    <xf numFmtId="0" fontId="30" fillId="3" borderId="16" xfId="0" applyFont="1" applyFill="1" applyBorder="1" applyAlignment="1"/>
    <xf numFmtId="4" fontId="30" fillId="3" borderId="1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4" fontId="30" fillId="3" borderId="35" xfId="0" applyNumberFormat="1" applyFont="1" applyFill="1" applyBorder="1" applyAlignment="1">
      <alignment horizontal="center"/>
    </xf>
    <xf numFmtId="4" fontId="30" fillId="3" borderId="31" xfId="0" applyNumberFormat="1" applyFont="1" applyFill="1" applyBorder="1" applyAlignment="1">
      <alignment horizontal="center"/>
    </xf>
    <xf numFmtId="4" fontId="30" fillId="3" borderId="36" xfId="0" applyNumberFormat="1" applyFont="1" applyFill="1" applyBorder="1" applyAlignment="1">
      <alignment horizontal="center"/>
    </xf>
    <xf numFmtId="2" fontId="19" fillId="3" borderId="35" xfId="0" applyNumberFormat="1" applyFont="1" applyFill="1" applyBorder="1" applyAlignment="1">
      <alignment horizontal="center"/>
    </xf>
    <xf numFmtId="2" fontId="19" fillId="3" borderId="36" xfId="0" applyNumberFormat="1" applyFont="1" applyFill="1" applyBorder="1" applyAlignment="1">
      <alignment horizontal="center"/>
    </xf>
    <xf numFmtId="0" fontId="1" fillId="0" borderId="0" xfId="0" applyFo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165" fontId="32" fillId="3" borderId="16" xfId="0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2" fontId="37" fillId="3" borderId="36" xfId="0" applyNumberFormat="1" applyFont="1" applyFill="1" applyBorder="1" applyAlignment="1">
      <alignment horizontal="center"/>
    </xf>
    <xf numFmtId="164" fontId="32" fillId="3" borderId="16" xfId="0" applyNumberFormat="1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2" fontId="19" fillId="3" borderId="35" xfId="0" applyNumberFormat="1" applyFont="1" applyFill="1" applyBorder="1" applyAlignment="1">
      <alignment horizontal="center" vertical="center"/>
    </xf>
    <xf numFmtId="2" fontId="19" fillId="3" borderId="31" xfId="0" applyNumberFormat="1" applyFont="1" applyFill="1" applyBorder="1" applyAlignment="1">
      <alignment horizontal="center" vertical="center"/>
    </xf>
    <xf numFmtId="2" fontId="19" fillId="3" borderId="36" xfId="0" applyNumberFormat="1" applyFont="1" applyFill="1" applyBorder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0" fontId="38" fillId="2" borderId="16" xfId="0" applyFont="1" applyFill="1" applyBorder="1" applyAlignment="1">
      <alignment horizontal="center"/>
    </xf>
    <xf numFmtId="4" fontId="39" fillId="2" borderId="16" xfId="0" applyNumberFormat="1" applyFont="1" applyFill="1" applyBorder="1" applyAlignment="1">
      <alignment horizontal="center"/>
    </xf>
    <xf numFmtId="0" fontId="39" fillId="2" borderId="16" xfId="0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9" fillId="2" borderId="39" xfId="0" applyNumberFormat="1" applyFont="1" applyFill="1" applyBorder="1" applyAlignment="1">
      <alignment horizontal="center"/>
    </xf>
    <xf numFmtId="2" fontId="19" fillId="2" borderId="4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4" fontId="39" fillId="3" borderId="0" xfId="0" applyNumberFormat="1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2" fontId="19" fillId="3" borderId="41" xfId="0" applyNumberFormat="1" applyFont="1" applyFill="1" applyBorder="1" applyAlignment="1">
      <alignment horizontal="center"/>
    </xf>
    <xf numFmtId="2" fontId="30" fillId="3" borderId="0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0" fontId="41" fillId="3" borderId="42" xfId="0" applyFont="1" applyFill="1" applyBorder="1" applyAlignment="1">
      <alignment horizontal="center" vertical="center"/>
    </xf>
    <xf numFmtId="0" fontId="41" fillId="3" borderId="43" xfId="0" applyFont="1" applyFill="1" applyBorder="1" applyAlignment="1">
      <alignment horizontal="center" vertical="center"/>
    </xf>
    <xf numFmtId="0" fontId="41" fillId="3" borderId="44" xfId="0" applyFont="1" applyFill="1" applyBorder="1" applyAlignment="1">
      <alignment horizontal="center" vertical="center"/>
    </xf>
    <xf numFmtId="2" fontId="42" fillId="3" borderId="0" xfId="0" applyNumberFormat="1" applyFont="1" applyFill="1" applyBorder="1" applyAlignment="1">
      <alignment horizontal="center"/>
    </xf>
    <xf numFmtId="0" fontId="34" fillId="3" borderId="42" xfId="0" applyFont="1" applyFill="1" applyBorder="1" applyAlignment="1">
      <alignment horizontal="left"/>
    </xf>
    <xf numFmtId="0" fontId="34" fillId="3" borderId="43" xfId="0" applyFont="1" applyFill="1" applyBorder="1" applyAlignment="1">
      <alignment horizontal="left"/>
    </xf>
    <xf numFmtId="0" fontId="34" fillId="3" borderId="44" xfId="0" applyFont="1" applyFill="1" applyBorder="1" applyAlignment="1">
      <alignment horizontal="left"/>
    </xf>
    <xf numFmtId="2" fontId="34" fillId="3" borderId="43" xfId="0" applyNumberFormat="1" applyFont="1" applyFill="1" applyBorder="1" applyAlignment="1">
      <alignment horizontal="center" wrapText="1"/>
    </xf>
    <xf numFmtId="4" fontId="43" fillId="3" borderId="42" xfId="0" applyNumberFormat="1" applyFont="1" applyFill="1" applyBorder="1" applyAlignment="1">
      <alignment horizontal="center"/>
    </xf>
    <xf numFmtId="4" fontId="43" fillId="3" borderId="44" xfId="0" applyNumberFormat="1" applyFont="1" applyFill="1" applyBorder="1" applyAlignment="1">
      <alignment horizontal="center"/>
    </xf>
    <xf numFmtId="0" fontId="44" fillId="3" borderId="42" xfId="0" applyFont="1" applyFill="1" applyBorder="1" applyAlignment="1">
      <alignment horizontal="left"/>
    </xf>
    <xf numFmtId="0" fontId="44" fillId="3" borderId="43" xfId="0" applyFont="1" applyFill="1" applyBorder="1" applyAlignment="1">
      <alignment horizontal="left"/>
    </xf>
    <xf numFmtId="0" fontId="44" fillId="3" borderId="44" xfId="0" applyFont="1" applyFill="1" applyBorder="1" applyAlignment="1">
      <alignment horizontal="left"/>
    </xf>
    <xf numFmtId="2" fontId="44" fillId="3" borderId="43" xfId="0" applyNumberFormat="1" applyFont="1" applyFill="1" applyBorder="1" applyAlignment="1">
      <alignment horizontal="center" wrapText="1"/>
    </xf>
    <xf numFmtId="2" fontId="45" fillId="3" borderId="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center"/>
    </xf>
    <xf numFmtId="0" fontId="44" fillId="3" borderId="46" xfId="0" applyFont="1" applyFill="1" applyBorder="1" applyAlignment="1">
      <alignment horizontal="center"/>
    </xf>
    <xf numFmtId="0" fontId="44" fillId="3" borderId="47" xfId="0" applyFont="1" applyFill="1" applyBorder="1" applyAlignment="1">
      <alignment horizontal="center"/>
    </xf>
    <xf numFmtId="2" fontId="44" fillId="3" borderId="46" xfId="0" applyNumberFormat="1" applyFont="1" applyFill="1" applyBorder="1" applyAlignment="1">
      <alignment horizontal="center" wrapText="1"/>
    </xf>
    <xf numFmtId="4" fontId="46" fillId="3" borderId="45" xfId="0" applyNumberFormat="1" applyFont="1" applyFill="1" applyBorder="1" applyAlignment="1">
      <alignment horizontal="center"/>
    </xf>
    <xf numFmtId="0" fontId="46" fillId="3" borderId="47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2" fontId="23" fillId="3" borderId="16" xfId="0" applyNumberFormat="1" applyFont="1" applyFill="1" applyBorder="1" applyAlignment="1">
      <alignment horizontal="center" wrapText="1"/>
    </xf>
    <xf numFmtId="4" fontId="32" fillId="3" borderId="16" xfId="0" applyNumberFormat="1" applyFont="1" applyFill="1" applyBorder="1" applyAlignment="1">
      <alignment horizontal="center"/>
    </xf>
    <xf numFmtId="0" fontId="23" fillId="3" borderId="35" xfId="0" applyFont="1" applyFill="1" applyBorder="1" applyAlignment="1">
      <alignment horizontal="left"/>
    </xf>
    <xf numFmtId="0" fontId="23" fillId="3" borderId="31" xfId="0" applyFont="1" applyFill="1" applyBorder="1" applyAlignment="1">
      <alignment horizontal="left"/>
    </xf>
    <xf numFmtId="0" fontId="23" fillId="3" borderId="36" xfId="0" applyFont="1" applyFill="1" applyBorder="1" applyAlignment="1">
      <alignment horizontal="left"/>
    </xf>
    <xf numFmtId="0" fontId="48" fillId="3" borderId="48" xfId="0" applyFont="1" applyFill="1" applyBorder="1" applyAlignment="1">
      <alignment horizontal="center"/>
    </xf>
    <xf numFmtId="0" fontId="48" fillId="3" borderId="49" xfId="0" applyFont="1" applyFill="1" applyBorder="1" applyAlignment="1">
      <alignment horizontal="center"/>
    </xf>
    <xf numFmtId="0" fontId="48" fillId="3" borderId="50" xfId="0" applyFont="1" applyFill="1" applyBorder="1" applyAlignment="1">
      <alignment horizontal="center"/>
    </xf>
    <xf numFmtId="2" fontId="48" fillId="3" borderId="49" xfId="0" applyNumberFormat="1" applyFont="1" applyFill="1" applyBorder="1" applyAlignment="1">
      <alignment horizontal="center" wrapText="1"/>
    </xf>
    <xf numFmtId="4" fontId="43" fillId="3" borderId="48" xfId="0" applyNumberFormat="1" applyFont="1" applyFill="1" applyBorder="1" applyAlignment="1">
      <alignment horizontal="center"/>
    </xf>
    <xf numFmtId="4" fontId="43" fillId="3" borderId="5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left"/>
    </xf>
    <xf numFmtId="0" fontId="44" fillId="3" borderId="46" xfId="0" applyFont="1" applyFill="1" applyBorder="1" applyAlignment="1">
      <alignment horizontal="left"/>
    </xf>
    <xf numFmtId="0" fontId="44" fillId="3" borderId="47" xfId="0" applyFont="1" applyFill="1" applyBorder="1" applyAlignment="1">
      <alignment horizontal="left"/>
    </xf>
    <xf numFmtId="2" fontId="44" fillId="3" borderId="0" xfId="0" applyNumberFormat="1" applyFont="1" applyFill="1" applyBorder="1" applyAlignment="1">
      <alignment horizontal="center" wrapText="1"/>
    </xf>
    <xf numFmtId="4" fontId="43" fillId="3" borderId="51" xfId="0" applyNumberFormat="1" applyFont="1" applyFill="1" applyBorder="1" applyAlignment="1">
      <alignment horizontal="center"/>
    </xf>
    <xf numFmtId="4" fontId="43" fillId="3" borderId="52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4" fontId="32" fillId="3" borderId="1" xfId="0" applyNumberFormat="1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2" fillId="3" borderId="0" xfId="0" applyNumberFormat="1" applyFont="1" applyFill="1" applyBorder="1" applyAlignment="1">
      <alignment horizontal="center"/>
    </xf>
    <xf numFmtId="2" fontId="32" fillId="3" borderId="0" xfId="0" applyNumberFormat="1" applyFont="1" applyFill="1" applyBorder="1" applyAlignment="1">
      <alignment horizontal="center"/>
    </xf>
    <xf numFmtId="4" fontId="32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0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164" fontId="23" fillId="3" borderId="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19" fillId="3" borderId="0" xfId="0" applyNumberFormat="1" applyFont="1" applyFill="1" applyBorder="1" applyAlignment="1">
      <alignment horizontal="center"/>
    </xf>
    <xf numFmtId="0" fontId="49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4" fontId="50" fillId="3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left"/>
    </xf>
    <xf numFmtId="4" fontId="43" fillId="3" borderId="0" xfId="0" applyNumberFormat="1" applyFont="1" applyFill="1" applyBorder="1" applyAlignment="1">
      <alignment horizontal="center"/>
    </xf>
    <xf numFmtId="0" fontId="44" fillId="3" borderId="0" xfId="0" applyFont="1" applyFill="1" applyBorder="1" applyAlignment="1">
      <alignment horizontal="left"/>
    </xf>
    <xf numFmtId="0" fontId="44" fillId="3" borderId="0" xfId="0" applyFont="1" applyFill="1" applyBorder="1" applyAlignment="1">
      <alignment horizontal="center"/>
    </xf>
    <xf numFmtId="0" fontId="47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4" fontId="2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7" fillId="3" borderId="0" xfId="0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7">
    <cellStyle name="Обычный" xfId="0" builtinId="0"/>
    <cellStyle name="Обычный 2" xfId="2"/>
    <cellStyle name="Обычный 2 2" xfId="3"/>
    <cellStyle name="Обычный 5" xfId="4"/>
    <cellStyle name="Обычный 6" xfId="5"/>
    <cellStyle name="Обычный_Лист4" xfId="1"/>
    <cellStyle name="Процент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126"/>
  <sheetViews>
    <sheetView tabSelected="1" topLeftCell="A83" workbookViewId="0">
      <selection activeCell="Q21" sqref="Q21:S21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39" customWidth="1"/>
    <col min="18" max="18" width="2.5703125" style="439" customWidth="1"/>
    <col min="19" max="19" width="9.140625" style="439"/>
    <col min="20" max="20" width="7.5703125" style="439" customWidth="1"/>
    <col min="21" max="22" width="9.140625" style="439"/>
    <col min="23" max="23" width="8.7109375" style="439" customWidth="1"/>
  </cols>
  <sheetData>
    <row r="2" spans="2:23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1"/>
      <c r="C3" s="2"/>
      <c r="D3" s="2"/>
      <c r="E3" s="2"/>
      <c r="F3" s="2"/>
      <c r="G3" s="2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3"/>
      <c r="V3" s="3"/>
      <c r="W3" s="4"/>
    </row>
    <row r="4" spans="2:2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3"/>
      <c r="T4" s="4"/>
      <c r="U4" s="3"/>
      <c r="V4" s="3"/>
      <c r="W4" s="4"/>
    </row>
    <row r="5" spans="2:23" x14ac:dyDescent="0.25">
      <c r="B5" s="1"/>
      <c r="C5" s="7" t="s">
        <v>2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4"/>
    </row>
    <row r="6" spans="2:23" x14ac:dyDescent="0.25">
      <c r="B6" s="8"/>
      <c r="C6" s="2"/>
      <c r="D6" s="2"/>
      <c r="E6" s="2"/>
      <c r="F6" s="9"/>
      <c r="G6" s="10"/>
      <c r="H6" s="10"/>
      <c r="I6" s="10"/>
      <c r="J6" s="10"/>
      <c r="K6" s="10"/>
      <c r="L6" s="1"/>
      <c r="M6" s="10"/>
      <c r="N6" s="10"/>
      <c r="O6" s="10"/>
      <c r="P6" s="10"/>
      <c r="Q6" s="11"/>
      <c r="R6" s="11"/>
      <c r="S6" s="11"/>
      <c r="T6" s="11"/>
      <c r="U6" s="11"/>
      <c r="V6" s="12"/>
      <c r="W6" s="4"/>
    </row>
    <row r="7" spans="2:23" x14ac:dyDescent="0.25">
      <c r="B7" s="13"/>
      <c r="C7" s="14" t="s">
        <v>3</v>
      </c>
      <c r="D7" s="14"/>
      <c r="E7" s="14"/>
      <c r="F7" s="15">
        <v>42979</v>
      </c>
      <c r="G7" s="16"/>
      <c r="H7" s="15">
        <v>43100</v>
      </c>
      <c r="I7" s="16"/>
      <c r="J7" s="16"/>
      <c r="K7" s="16"/>
      <c r="L7" s="17" t="s">
        <v>4</v>
      </c>
      <c r="M7" s="18" t="s">
        <v>5</v>
      </c>
      <c r="N7" s="19"/>
      <c r="O7" s="19"/>
      <c r="P7" s="19"/>
      <c r="Q7" s="19"/>
      <c r="R7" s="19"/>
      <c r="S7" s="20"/>
      <c r="T7" s="21"/>
      <c r="U7" s="21" t="s">
        <v>6</v>
      </c>
      <c r="V7" s="22"/>
      <c r="W7" s="23"/>
    </row>
    <row r="8" spans="2:23" x14ac:dyDescent="0.25">
      <c r="B8" s="24"/>
      <c r="C8" s="25"/>
      <c r="D8" s="25"/>
      <c r="E8" s="26"/>
      <c r="F8" s="26"/>
      <c r="G8" s="26"/>
      <c r="H8" s="27"/>
      <c r="I8" s="27"/>
      <c r="J8" s="27"/>
      <c r="K8" s="27"/>
      <c r="L8" s="27"/>
      <c r="M8" s="27"/>
      <c r="N8" s="27"/>
      <c r="O8" s="27"/>
      <c r="P8" s="27"/>
      <c r="Q8" s="28"/>
      <c r="R8" s="28"/>
      <c r="S8" s="28"/>
      <c r="T8" s="22"/>
      <c r="U8" s="23"/>
      <c r="V8" s="23"/>
      <c r="W8" s="23"/>
    </row>
    <row r="9" spans="2:23" x14ac:dyDescent="0.25">
      <c r="B9" s="29" t="s">
        <v>7</v>
      </c>
      <c r="C9" s="29"/>
      <c r="D9" s="29"/>
      <c r="E9" s="29"/>
      <c r="F9" s="29"/>
      <c r="G9" s="30">
        <f>G10+G11</f>
        <v>810.1</v>
      </c>
      <c r="H9" s="31"/>
      <c r="I9" s="32" t="s">
        <v>8</v>
      </c>
      <c r="J9" s="32"/>
      <c r="K9" s="32"/>
      <c r="L9" s="33">
        <v>2</v>
      </c>
      <c r="M9" s="31"/>
      <c r="N9" s="34" t="s">
        <v>9</v>
      </c>
      <c r="O9" s="34"/>
      <c r="P9" s="34"/>
      <c r="Q9" s="35">
        <v>1975</v>
      </c>
      <c r="R9" s="22"/>
      <c r="S9" s="34" t="s">
        <v>10</v>
      </c>
      <c r="T9" s="34"/>
      <c r="U9" s="34"/>
      <c r="V9" s="34"/>
      <c r="W9" s="34"/>
    </row>
    <row r="10" spans="2:23" x14ac:dyDescent="0.25">
      <c r="B10" s="29" t="s">
        <v>11</v>
      </c>
      <c r="C10" s="29"/>
      <c r="D10" s="29"/>
      <c r="E10" s="29"/>
      <c r="F10" s="29"/>
      <c r="G10" s="30">
        <v>810.1</v>
      </c>
      <c r="H10" s="31"/>
      <c r="I10" s="34" t="s">
        <v>12</v>
      </c>
      <c r="J10" s="34"/>
      <c r="K10" s="34"/>
      <c r="L10" s="33">
        <v>2</v>
      </c>
      <c r="M10" s="24"/>
      <c r="N10" s="36" t="s">
        <v>13</v>
      </c>
      <c r="O10" s="36"/>
      <c r="P10" s="37" t="s">
        <v>14</v>
      </c>
      <c r="Q10" s="37"/>
      <c r="R10" s="22"/>
      <c r="S10" s="38" t="s">
        <v>15</v>
      </c>
      <c r="T10" s="38"/>
      <c r="U10" s="38"/>
      <c r="V10" s="38"/>
      <c r="W10" s="38"/>
    </row>
    <row r="11" spans="2:23" x14ac:dyDescent="0.25">
      <c r="B11" s="29" t="s">
        <v>16</v>
      </c>
      <c r="C11" s="29"/>
      <c r="D11" s="29"/>
      <c r="E11" s="29"/>
      <c r="F11" s="29"/>
      <c r="G11" s="39">
        <v>0</v>
      </c>
      <c r="H11" s="31"/>
      <c r="I11" s="34" t="s">
        <v>17</v>
      </c>
      <c r="J11" s="34"/>
      <c r="K11" s="34"/>
      <c r="L11" s="40">
        <v>0</v>
      </c>
      <c r="M11" s="24"/>
      <c r="N11" s="34" t="s">
        <v>18</v>
      </c>
      <c r="O11" s="34"/>
      <c r="P11" s="34"/>
      <c r="Q11" s="41">
        <v>700</v>
      </c>
      <c r="R11" s="22"/>
      <c r="S11" s="38"/>
      <c r="T11" s="38"/>
      <c r="U11" s="38"/>
      <c r="V11" s="38"/>
      <c r="W11" s="38"/>
    </row>
    <row r="12" spans="2:23" x14ac:dyDescent="0.25">
      <c r="B12" s="29" t="s">
        <v>19</v>
      </c>
      <c r="C12" s="29"/>
      <c r="D12" s="29"/>
      <c r="E12" s="29"/>
      <c r="F12" s="29"/>
      <c r="G12" s="39">
        <v>746</v>
      </c>
      <c r="H12" s="31"/>
      <c r="I12" s="34" t="s">
        <v>20</v>
      </c>
      <c r="J12" s="34"/>
      <c r="K12" s="34"/>
      <c r="L12" s="40">
        <v>17</v>
      </c>
      <c r="M12" s="31"/>
      <c r="N12" s="32" t="s">
        <v>21</v>
      </c>
      <c r="O12" s="32"/>
      <c r="P12" s="32"/>
      <c r="Q12" s="42" t="s">
        <v>22</v>
      </c>
      <c r="R12" s="28"/>
      <c r="S12" s="38"/>
      <c r="T12" s="38"/>
      <c r="U12" s="38"/>
      <c r="V12" s="38"/>
      <c r="W12" s="38"/>
    </row>
    <row r="13" spans="2:23" x14ac:dyDescent="0.25">
      <c r="B13" s="29" t="s">
        <v>23</v>
      </c>
      <c r="C13" s="29"/>
      <c r="D13" s="29"/>
      <c r="E13" s="29"/>
      <c r="F13" s="29"/>
      <c r="G13" s="39">
        <v>163.80000000000001</v>
      </c>
      <c r="H13" s="31"/>
      <c r="I13" s="34" t="s">
        <v>24</v>
      </c>
      <c r="J13" s="34"/>
      <c r="K13" s="34"/>
      <c r="L13" s="43">
        <v>22</v>
      </c>
      <c r="M13" s="31"/>
      <c r="N13" s="32"/>
      <c r="O13" s="32"/>
      <c r="P13" s="32"/>
      <c r="Q13" s="44"/>
      <c r="R13" s="28"/>
      <c r="S13" s="34" t="s">
        <v>25</v>
      </c>
      <c r="T13" s="34"/>
      <c r="U13" s="34"/>
      <c r="V13" s="45" t="s">
        <v>26</v>
      </c>
      <c r="W13" s="45"/>
    </row>
    <row r="14" spans="2:23" x14ac:dyDescent="0.25">
      <c r="B14" s="46"/>
      <c r="C14" s="1"/>
      <c r="D14" s="1"/>
      <c r="E14" s="1"/>
      <c r="F14" s="1"/>
      <c r="G14" s="1"/>
      <c r="H14" s="1"/>
      <c r="I14" s="1"/>
      <c r="J14" s="1"/>
      <c r="K14" s="1"/>
      <c r="L14" s="47"/>
      <c r="M14" s="1"/>
      <c r="N14" s="1"/>
      <c r="O14" s="1"/>
      <c r="P14" s="48"/>
      <c r="Q14" s="49"/>
      <c r="R14" s="49"/>
      <c r="S14" s="49"/>
      <c r="T14" s="11"/>
      <c r="U14" s="50"/>
      <c r="V14" s="50"/>
      <c r="W14" s="4"/>
    </row>
    <row r="15" spans="2:23" x14ac:dyDescent="0.25">
      <c r="B15" s="51" t="s">
        <v>27</v>
      </c>
      <c r="C15" s="51"/>
      <c r="D15" s="51"/>
      <c r="E15" s="51"/>
      <c r="F15" s="51"/>
      <c r="G15" s="51"/>
      <c r="H15" s="52">
        <v>13.19</v>
      </c>
      <c r="I15" s="53"/>
      <c r="J15" s="1"/>
      <c r="K15" s="1"/>
      <c r="L15" s="1"/>
      <c r="M15" s="1"/>
      <c r="N15" s="1"/>
      <c r="O15" s="1"/>
      <c r="P15" s="1"/>
      <c r="Q15" s="54"/>
      <c r="R15" s="54"/>
      <c r="S15" s="54"/>
      <c r="T15" s="12"/>
      <c r="U15" s="54"/>
      <c r="V15" s="54"/>
      <c r="W15" s="4"/>
    </row>
    <row r="16" spans="2:23" x14ac:dyDescent="0.25">
      <c r="B16" s="8"/>
      <c r="C16" s="2"/>
      <c r="D16" s="2"/>
      <c r="E16" s="2"/>
      <c r="F16" s="2"/>
      <c r="G16" s="2"/>
      <c r="H16" s="55"/>
      <c r="I16" s="55"/>
      <c r="J16" s="55"/>
      <c r="K16" s="55"/>
      <c r="L16" s="55"/>
      <c r="M16" s="55"/>
      <c r="N16" s="55"/>
      <c r="O16" s="55"/>
      <c r="P16" s="55"/>
      <c r="Q16" s="56"/>
      <c r="R16" s="56"/>
      <c r="S16" s="56"/>
      <c r="T16" s="11"/>
      <c r="U16" s="54"/>
      <c r="V16" s="54"/>
      <c r="W16" s="4"/>
    </row>
    <row r="17" spans="2:23" x14ac:dyDescent="0.25">
      <c r="B17" s="57" t="s">
        <v>28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>
        <v>0</v>
      </c>
      <c r="Q17" s="59"/>
      <c r="R17" s="59"/>
      <c r="S17" s="60"/>
      <c r="T17" s="61"/>
      <c r="U17" s="54"/>
      <c r="V17" s="54"/>
      <c r="W17" s="4"/>
    </row>
    <row r="18" spans="2:23" x14ac:dyDescent="0.25">
      <c r="B18" s="62" t="s">
        <v>29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3"/>
      <c r="Q18" s="64"/>
      <c r="R18" s="64"/>
      <c r="S18" s="65"/>
      <c r="T18" s="61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9"/>
      <c r="I19" s="9"/>
      <c r="J19" s="9"/>
      <c r="K19" s="9"/>
      <c r="L19" s="9"/>
      <c r="M19" s="9"/>
      <c r="N19" s="9"/>
      <c r="O19" s="9"/>
      <c r="P19" s="9"/>
      <c r="Q19" s="3"/>
      <c r="R19" s="3"/>
      <c r="S19" s="4"/>
      <c r="T19" s="4"/>
      <c r="U19" s="3"/>
      <c r="V19" s="3"/>
      <c r="W19" s="4"/>
    </row>
    <row r="20" spans="2:23" ht="20.25" customHeight="1" x14ac:dyDescent="0.25">
      <c r="B20" s="66" t="s">
        <v>30</v>
      </c>
      <c r="C20" s="66"/>
      <c r="D20" s="66"/>
      <c r="E20" s="66"/>
      <c r="F20" s="66"/>
      <c r="G20" s="66"/>
      <c r="H20" s="66"/>
      <c r="I20" s="66"/>
      <c r="J20" s="67" t="s">
        <v>31</v>
      </c>
      <c r="K20" s="67"/>
      <c r="L20" s="67" t="s">
        <v>32</v>
      </c>
      <c r="M20" s="67"/>
      <c r="N20" s="67"/>
      <c r="O20" s="68" t="s">
        <v>33</v>
      </c>
      <c r="P20" s="69"/>
      <c r="Q20" s="70" t="s">
        <v>34</v>
      </c>
      <c r="R20" s="71"/>
      <c r="S20" s="72"/>
      <c r="T20" s="73"/>
      <c r="U20" s="4"/>
      <c r="V20" s="4"/>
      <c r="W20" s="4"/>
    </row>
    <row r="21" spans="2:23" x14ac:dyDescent="0.25">
      <c r="B21" s="74" t="s">
        <v>35</v>
      </c>
      <c r="C21" s="74"/>
      <c r="D21" s="74"/>
      <c r="E21" s="74"/>
      <c r="F21" s="74"/>
      <c r="G21" s="74"/>
      <c r="H21" s="74"/>
      <c r="I21" s="74"/>
      <c r="J21" s="75">
        <v>0</v>
      </c>
      <c r="K21" s="75"/>
      <c r="L21" s="76">
        <f>L22+L23</f>
        <v>54276.84</v>
      </c>
      <c r="M21" s="76"/>
      <c r="N21" s="76"/>
      <c r="O21" s="77">
        <f>O22+O23</f>
        <v>34438.39</v>
      </c>
      <c r="P21" s="77"/>
      <c r="Q21" s="78">
        <f>Q22+Q23</f>
        <v>19838.449999999997</v>
      </c>
      <c r="R21" s="79"/>
      <c r="S21" s="80"/>
      <c r="T21" s="81"/>
      <c r="U21" s="82"/>
      <c r="V21" s="82"/>
      <c r="W21" s="82"/>
    </row>
    <row r="22" spans="2:23" x14ac:dyDescent="0.25">
      <c r="B22" s="83" t="s">
        <v>35</v>
      </c>
      <c r="C22" s="83"/>
      <c r="D22" s="83"/>
      <c r="E22" s="83"/>
      <c r="F22" s="83"/>
      <c r="G22" s="83"/>
      <c r="H22" s="83"/>
      <c r="I22" s="83"/>
      <c r="J22" s="84">
        <v>0</v>
      </c>
      <c r="K22" s="84"/>
      <c r="L22" s="85">
        <v>54276.84</v>
      </c>
      <c r="M22" s="85"/>
      <c r="N22" s="85"/>
      <c r="O22" s="86">
        <v>34438.39</v>
      </c>
      <c r="P22" s="86"/>
      <c r="Q22" s="87">
        <f>J22+L22-O22</f>
        <v>19838.449999999997</v>
      </c>
      <c r="R22" s="88"/>
      <c r="S22" s="89"/>
      <c r="T22" s="90"/>
      <c r="U22" s="23"/>
      <c r="V22" s="23"/>
      <c r="W22" s="23"/>
    </row>
    <row r="23" spans="2:23" s="92" customFormat="1" x14ac:dyDescent="0.25">
      <c r="B23" s="74" t="s">
        <v>36</v>
      </c>
      <c r="C23" s="74"/>
      <c r="D23" s="74"/>
      <c r="E23" s="74"/>
      <c r="F23" s="74"/>
      <c r="G23" s="74"/>
      <c r="H23" s="74"/>
      <c r="I23" s="74"/>
      <c r="J23" s="75">
        <v>0</v>
      </c>
      <c r="K23" s="75"/>
      <c r="L23" s="76">
        <v>0</v>
      </c>
      <c r="M23" s="76"/>
      <c r="N23" s="76"/>
      <c r="O23" s="77">
        <v>0</v>
      </c>
      <c r="P23" s="77"/>
      <c r="Q23" s="78">
        <f>J23+L23-O23</f>
        <v>0</v>
      </c>
      <c r="R23" s="79"/>
      <c r="S23" s="80"/>
      <c r="T23" s="91"/>
      <c r="U23" s="82"/>
      <c r="V23" s="82"/>
      <c r="W23" s="82"/>
    </row>
    <row r="24" spans="2:23" x14ac:dyDescent="0.25">
      <c r="B24" s="93" t="s">
        <v>37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4">
        <f>P17+O21</f>
        <v>34438.39</v>
      </c>
      <c r="P24" s="95"/>
      <c r="Q24" s="95"/>
      <c r="R24" s="95"/>
      <c r="S24" s="96"/>
      <c r="T24" s="97"/>
      <c r="U24" s="23"/>
      <c r="V24" s="23"/>
      <c r="W24" s="23"/>
    </row>
    <row r="25" spans="2:23" x14ac:dyDescent="0.25">
      <c r="B25" s="25"/>
      <c r="C25" s="98" t="s">
        <v>38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23"/>
      <c r="R25" s="23"/>
      <c r="S25" s="23"/>
      <c r="T25" s="23"/>
      <c r="U25" s="23"/>
      <c r="V25" s="23"/>
      <c r="W25" s="23"/>
    </row>
    <row r="26" spans="2:23" s="110" customFormat="1" x14ac:dyDescent="0.25">
      <c r="B26" s="99" t="s">
        <v>39</v>
      </c>
      <c r="C26" s="100"/>
      <c r="D26" s="100"/>
      <c r="E26" s="100"/>
      <c r="F26" s="100"/>
      <c r="G26" s="100"/>
      <c r="H26" s="100"/>
      <c r="I26" s="101"/>
      <c r="J26" s="102">
        <v>0</v>
      </c>
      <c r="K26" s="102"/>
      <c r="L26" s="103">
        <v>0</v>
      </c>
      <c r="M26" s="103"/>
      <c r="N26" s="103"/>
      <c r="O26" s="104">
        <v>0</v>
      </c>
      <c r="P26" s="104"/>
      <c r="Q26" s="105">
        <f>J26+L26-O26</f>
        <v>0</v>
      </c>
      <c r="R26" s="106"/>
      <c r="S26" s="107"/>
      <c r="T26" s="108"/>
      <c r="U26" s="109"/>
      <c r="V26" s="109"/>
      <c r="W26" s="109"/>
    </row>
    <row r="27" spans="2:23" s="110" customFormat="1" x14ac:dyDescent="0.25">
      <c r="B27" s="99" t="s">
        <v>40</v>
      </c>
      <c r="C27" s="100"/>
      <c r="D27" s="100"/>
      <c r="E27" s="100"/>
      <c r="F27" s="100"/>
      <c r="G27" s="100"/>
      <c r="H27" s="100"/>
      <c r="I27" s="101"/>
      <c r="J27" s="102">
        <v>0</v>
      </c>
      <c r="K27" s="102"/>
      <c r="L27" s="103">
        <v>0</v>
      </c>
      <c r="M27" s="103"/>
      <c r="N27" s="103"/>
      <c r="O27" s="104">
        <v>0</v>
      </c>
      <c r="P27" s="104"/>
      <c r="Q27" s="105">
        <f t="shared" ref="Q27:Q38" si="0">J27+L27-O27</f>
        <v>0</v>
      </c>
      <c r="R27" s="106"/>
      <c r="S27" s="107"/>
      <c r="T27" s="108"/>
      <c r="U27" s="109"/>
      <c r="V27" s="109"/>
      <c r="W27" s="109"/>
    </row>
    <row r="28" spans="2:23" s="110" customFormat="1" x14ac:dyDescent="0.25">
      <c r="B28" s="99" t="s">
        <v>41</v>
      </c>
      <c r="C28" s="100"/>
      <c r="D28" s="100"/>
      <c r="E28" s="100"/>
      <c r="F28" s="100"/>
      <c r="G28" s="100"/>
      <c r="H28" s="100"/>
      <c r="I28" s="101"/>
      <c r="J28" s="111">
        <v>0</v>
      </c>
      <c r="K28" s="111"/>
      <c r="L28" s="103">
        <v>0</v>
      </c>
      <c r="M28" s="103"/>
      <c r="N28" s="103"/>
      <c r="O28" s="104">
        <v>0</v>
      </c>
      <c r="P28" s="104"/>
      <c r="Q28" s="105">
        <f t="shared" si="0"/>
        <v>0</v>
      </c>
      <c r="R28" s="106"/>
      <c r="S28" s="107"/>
      <c r="T28" s="90"/>
      <c r="U28" s="109"/>
      <c r="V28" s="109"/>
      <c r="W28" s="109"/>
    </row>
    <row r="29" spans="2:23" s="110" customFormat="1" x14ac:dyDescent="0.25">
      <c r="B29" s="99" t="s">
        <v>42</v>
      </c>
      <c r="C29" s="100"/>
      <c r="D29" s="100"/>
      <c r="E29" s="100"/>
      <c r="F29" s="100"/>
      <c r="G29" s="100"/>
      <c r="H29" s="100"/>
      <c r="I29" s="101"/>
      <c r="J29" s="111">
        <v>0</v>
      </c>
      <c r="K29" s="111"/>
      <c r="L29" s="103">
        <v>9721.2000000000007</v>
      </c>
      <c r="M29" s="103"/>
      <c r="N29" s="103"/>
      <c r="O29" s="104">
        <v>6193.9</v>
      </c>
      <c r="P29" s="104"/>
      <c r="Q29" s="105">
        <f t="shared" si="0"/>
        <v>3527.3000000000011</v>
      </c>
      <c r="R29" s="106"/>
      <c r="S29" s="107"/>
      <c r="T29" s="90"/>
      <c r="U29" s="109"/>
      <c r="V29" s="109"/>
      <c r="W29" s="109"/>
    </row>
    <row r="30" spans="2:23" s="110" customFormat="1" x14ac:dyDescent="0.25">
      <c r="B30" s="99" t="s">
        <v>43</v>
      </c>
      <c r="C30" s="100"/>
      <c r="D30" s="100"/>
      <c r="E30" s="100"/>
      <c r="F30" s="100"/>
      <c r="G30" s="100"/>
      <c r="H30" s="100"/>
      <c r="I30" s="101"/>
      <c r="J30" s="87">
        <v>0</v>
      </c>
      <c r="K30" s="89"/>
      <c r="L30" s="102">
        <v>0</v>
      </c>
      <c r="M30" s="112"/>
      <c r="N30" s="113"/>
      <c r="O30" s="105">
        <v>0</v>
      </c>
      <c r="P30" s="107"/>
      <c r="Q30" s="105">
        <f>J30+L30-O30</f>
        <v>0</v>
      </c>
      <c r="R30" s="106"/>
      <c r="S30" s="107"/>
      <c r="T30" s="90"/>
      <c r="U30" s="109"/>
      <c r="V30" s="109"/>
      <c r="W30" s="109"/>
    </row>
    <row r="31" spans="2:23" s="110" customFormat="1" x14ac:dyDescent="0.25">
      <c r="B31" s="114" t="s">
        <v>44</v>
      </c>
      <c r="C31" s="115"/>
      <c r="D31" s="115"/>
      <c r="E31" s="115"/>
      <c r="F31" s="115"/>
      <c r="G31" s="115"/>
      <c r="H31" s="115"/>
      <c r="I31" s="116"/>
      <c r="J31" s="87">
        <v>0</v>
      </c>
      <c r="K31" s="89"/>
      <c r="L31" s="102">
        <v>46.36</v>
      </c>
      <c r="M31" s="112"/>
      <c r="N31" s="113"/>
      <c r="O31" s="105">
        <v>0</v>
      </c>
      <c r="P31" s="107"/>
      <c r="Q31" s="105">
        <f>J31+L31-O31</f>
        <v>46.36</v>
      </c>
      <c r="R31" s="106"/>
      <c r="S31" s="107"/>
      <c r="T31" s="90"/>
      <c r="U31" s="109"/>
      <c r="V31" s="109"/>
      <c r="W31" s="109"/>
    </row>
    <row r="32" spans="2:23" s="110" customFormat="1" x14ac:dyDescent="0.25">
      <c r="B32" s="99" t="s">
        <v>45</v>
      </c>
      <c r="C32" s="100"/>
      <c r="D32" s="100"/>
      <c r="E32" s="100"/>
      <c r="F32" s="100"/>
      <c r="G32" s="100"/>
      <c r="H32" s="100"/>
      <c r="I32" s="101"/>
      <c r="J32" s="87">
        <v>0</v>
      </c>
      <c r="K32" s="89"/>
      <c r="L32" s="102">
        <v>0</v>
      </c>
      <c r="M32" s="112"/>
      <c r="N32" s="113"/>
      <c r="O32" s="105">
        <v>0</v>
      </c>
      <c r="P32" s="107"/>
      <c r="Q32" s="105">
        <f>J32+L32-O32</f>
        <v>0</v>
      </c>
      <c r="R32" s="106"/>
      <c r="S32" s="107"/>
      <c r="T32" s="90"/>
      <c r="U32" s="109"/>
      <c r="V32" s="109"/>
      <c r="W32" s="109"/>
    </row>
    <row r="33" spans="2:51" x14ac:dyDescent="0.25">
      <c r="B33" s="117" t="s">
        <v>46</v>
      </c>
      <c r="C33" s="118"/>
      <c r="D33" s="118"/>
      <c r="E33" s="118"/>
      <c r="F33" s="118"/>
      <c r="G33" s="118"/>
      <c r="H33" s="118"/>
      <c r="I33" s="119"/>
      <c r="J33" s="120">
        <f>J35+J36+J37+J38</f>
        <v>0</v>
      </c>
      <c r="K33" s="120"/>
      <c r="L33" s="121">
        <f>L34+L35+L36+L37+L38</f>
        <v>162286.87</v>
      </c>
      <c r="M33" s="121"/>
      <c r="N33" s="121"/>
      <c r="O33" s="121">
        <f>O34+O35+O36+O37+O38</f>
        <v>98948.77</v>
      </c>
      <c r="P33" s="121"/>
      <c r="Q33" s="122">
        <f t="shared" si="0"/>
        <v>63338.099999999991</v>
      </c>
      <c r="R33" s="123"/>
      <c r="S33" s="124"/>
      <c r="T33" s="125"/>
      <c r="U33" s="23"/>
      <c r="V33" s="23"/>
      <c r="W33" s="23"/>
    </row>
    <row r="34" spans="2:51" x14ac:dyDescent="0.25">
      <c r="B34" s="126" t="s">
        <v>47</v>
      </c>
      <c r="C34" s="127"/>
      <c r="D34" s="127"/>
      <c r="E34" s="127"/>
      <c r="F34" s="127"/>
      <c r="G34" s="127"/>
      <c r="H34" s="127"/>
      <c r="I34" s="128"/>
      <c r="J34" s="122">
        <v>0</v>
      </c>
      <c r="K34" s="124"/>
      <c r="L34" s="87">
        <v>0</v>
      </c>
      <c r="M34" s="88"/>
      <c r="N34" s="89"/>
      <c r="O34" s="87">
        <v>0</v>
      </c>
      <c r="P34" s="89"/>
      <c r="Q34" s="78">
        <f>J34+L34-O34</f>
        <v>0</v>
      </c>
      <c r="R34" s="79"/>
      <c r="S34" s="80"/>
      <c r="T34" s="125"/>
      <c r="U34" s="23"/>
      <c r="V34" s="23"/>
      <c r="W34" s="23"/>
    </row>
    <row r="35" spans="2:51" x14ac:dyDescent="0.25">
      <c r="B35" s="129" t="s">
        <v>48</v>
      </c>
      <c r="C35" s="130"/>
      <c r="D35" s="130"/>
      <c r="E35" s="130"/>
      <c r="F35" s="130"/>
      <c r="G35" s="130"/>
      <c r="H35" s="130"/>
      <c r="I35" s="131"/>
      <c r="J35" s="84">
        <v>0</v>
      </c>
      <c r="K35" s="84"/>
      <c r="L35" s="132">
        <v>27862.3</v>
      </c>
      <c r="M35" s="132"/>
      <c r="N35" s="132"/>
      <c r="O35" s="133">
        <v>17108.48</v>
      </c>
      <c r="P35" s="133"/>
      <c r="Q35" s="122">
        <f t="shared" si="0"/>
        <v>10753.82</v>
      </c>
      <c r="R35" s="123"/>
      <c r="S35" s="124"/>
      <c r="T35" s="134"/>
      <c r="U35" s="23"/>
      <c r="V35" s="23"/>
      <c r="W35" s="23"/>
    </row>
    <row r="36" spans="2:51" x14ac:dyDescent="0.25">
      <c r="B36" s="129" t="s">
        <v>49</v>
      </c>
      <c r="C36" s="130"/>
      <c r="D36" s="130"/>
      <c r="E36" s="130"/>
      <c r="F36" s="130"/>
      <c r="G36" s="130"/>
      <c r="H36" s="130"/>
      <c r="I36" s="131"/>
      <c r="J36" s="84">
        <v>0</v>
      </c>
      <c r="K36" s="84"/>
      <c r="L36" s="132">
        <v>26735.69</v>
      </c>
      <c r="M36" s="132"/>
      <c r="N36" s="132"/>
      <c r="O36" s="133">
        <v>13512.24</v>
      </c>
      <c r="P36" s="133"/>
      <c r="Q36" s="122">
        <f t="shared" si="0"/>
        <v>13223.449999999999</v>
      </c>
      <c r="R36" s="123"/>
      <c r="S36" s="124"/>
      <c r="T36" s="135"/>
      <c r="U36" s="23"/>
      <c r="V36" s="23"/>
      <c r="W36" s="23"/>
    </row>
    <row r="37" spans="2:51" x14ac:dyDescent="0.25">
      <c r="B37" s="129" t="s">
        <v>50</v>
      </c>
      <c r="C37" s="130"/>
      <c r="D37" s="130"/>
      <c r="E37" s="130"/>
      <c r="F37" s="130"/>
      <c r="G37" s="130"/>
      <c r="H37" s="130"/>
      <c r="I37" s="131"/>
      <c r="J37" s="84">
        <v>0</v>
      </c>
      <c r="K37" s="84"/>
      <c r="L37" s="132">
        <v>26922.22</v>
      </c>
      <c r="M37" s="132"/>
      <c r="N37" s="132"/>
      <c r="O37" s="133">
        <v>21395.54</v>
      </c>
      <c r="P37" s="133"/>
      <c r="Q37" s="122">
        <f t="shared" si="0"/>
        <v>5526.68</v>
      </c>
      <c r="R37" s="123"/>
      <c r="S37" s="124"/>
      <c r="T37" s="135"/>
      <c r="U37" s="23"/>
      <c r="V37" s="23"/>
      <c r="W37" s="23"/>
    </row>
    <row r="38" spans="2:51" x14ac:dyDescent="0.25">
      <c r="B38" s="136" t="s">
        <v>51</v>
      </c>
      <c r="C38" s="137"/>
      <c r="D38" s="137"/>
      <c r="E38" s="137"/>
      <c r="F38" s="137"/>
      <c r="G38" s="137"/>
      <c r="H38" s="137"/>
      <c r="I38" s="138"/>
      <c r="J38" s="139">
        <v>0</v>
      </c>
      <c r="K38" s="139"/>
      <c r="L38" s="140">
        <v>80766.66</v>
      </c>
      <c r="M38" s="140"/>
      <c r="N38" s="140"/>
      <c r="O38" s="141">
        <v>46932.51</v>
      </c>
      <c r="P38" s="141"/>
      <c r="Q38" s="142">
        <f t="shared" si="0"/>
        <v>33834.15</v>
      </c>
      <c r="R38" s="143"/>
      <c r="S38" s="144"/>
      <c r="T38" s="135"/>
      <c r="U38" s="23"/>
      <c r="V38" s="23"/>
      <c r="W38" s="23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6" t="s">
        <v>52</v>
      </c>
      <c r="AS38" s="146"/>
      <c r="AT38" s="146"/>
      <c r="AU38" s="146"/>
      <c r="AV38" s="146"/>
      <c r="AW38" s="147" t="s">
        <v>53</v>
      </c>
      <c r="AX38" s="147"/>
      <c r="AY38" s="148" t="s">
        <v>54</v>
      </c>
    </row>
    <row r="39" spans="2:51" ht="18" customHeight="1" x14ac:dyDescent="0.25">
      <c r="B39" s="149" t="s">
        <v>55</v>
      </c>
      <c r="C39" s="150"/>
      <c r="D39" s="150"/>
      <c r="E39" s="150"/>
      <c r="F39" s="150"/>
      <c r="G39" s="151"/>
      <c r="H39" s="152"/>
      <c r="I39" s="153"/>
      <c r="J39" s="153"/>
      <c r="K39" s="153"/>
      <c r="L39" s="153"/>
      <c r="M39" s="153"/>
      <c r="N39" s="153"/>
      <c r="O39" s="153"/>
      <c r="P39" s="154"/>
      <c r="Q39" s="155">
        <v>8116.65</v>
      </c>
      <c r="R39" s="155"/>
      <c r="S39" s="155"/>
      <c r="T39" s="156"/>
      <c r="U39" s="157"/>
      <c r="V39" s="157"/>
      <c r="W39" s="158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59" t="s">
        <v>56</v>
      </c>
      <c r="AS39" s="159"/>
      <c r="AT39" s="159"/>
      <c r="AU39" s="159" t="s">
        <v>57</v>
      </c>
      <c r="AV39" s="159"/>
      <c r="AW39" s="160" t="s">
        <v>56</v>
      </c>
      <c r="AX39" s="160" t="s">
        <v>57</v>
      </c>
      <c r="AY39" s="148"/>
    </row>
    <row r="40" spans="2:51" x14ac:dyDescent="0.25"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6"/>
      <c r="R40" s="157"/>
      <c r="S40" s="158"/>
      <c r="T40" s="156"/>
      <c r="U40" s="157"/>
      <c r="V40" s="157"/>
      <c r="W40" s="158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2"/>
      <c r="AS40" s="162"/>
      <c r="AT40" s="162"/>
      <c r="AU40" s="160"/>
      <c r="AV40" s="160"/>
      <c r="AW40" s="162"/>
      <c r="AX40" s="160"/>
      <c r="AY40" s="163"/>
    </row>
    <row r="41" spans="2:51" ht="15" customHeight="1" x14ac:dyDescent="0.25">
      <c r="B41" s="164" t="s">
        <v>58</v>
      </c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6"/>
      <c r="Q41" s="167" t="s">
        <v>59</v>
      </c>
      <c r="R41" s="167"/>
      <c r="S41" s="167"/>
      <c r="T41" s="168"/>
      <c r="U41" s="169" t="s">
        <v>60</v>
      </c>
      <c r="V41" s="167"/>
      <c r="W41" s="168"/>
      <c r="AC41" s="170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2">
        <f>AR144</f>
        <v>0</v>
      </c>
      <c r="AS41" s="172"/>
      <c r="AT41" s="172"/>
      <c r="AU41" s="173">
        <f>AU144</f>
        <v>0</v>
      </c>
      <c r="AV41" s="173"/>
      <c r="AW41" s="174">
        <f>AW144</f>
        <v>0</v>
      </c>
      <c r="AX41" s="175">
        <f>AX144</f>
        <v>0</v>
      </c>
      <c r="AY41" s="176">
        <f>AX41-AU41</f>
        <v>0</v>
      </c>
    </row>
    <row r="42" spans="2:51" ht="26.25" customHeight="1" x14ac:dyDescent="0.25">
      <c r="B42" s="177" t="s">
        <v>61</v>
      </c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9"/>
      <c r="Q42" s="180" t="s">
        <v>56</v>
      </c>
      <c r="R42" s="180"/>
      <c r="S42" s="180"/>
      <c r="T42" s="181" t="s">
        <v>62</v>
      </c>
      <c r="U42" s="180" t="s">
        <v>56</v>
      </c>
      <c r="V42" s="180"/>
      <c r="W42" s="182" t="s">
        <v>62</v>
      </c>
      <c r="AC42" s="183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5"/>
      <c r="AS42" s="185"/>
      <c r="AT42" s="185"/>
      <c r="AU42" s="186"/>
      <c r="AV42" s="186"/>
      <c r="AW42" s="187"/>
      <c r="AX42" s="188"/>
      <c r="AY42" s="189"/>
    </row>
    <row r="43" spans="2:51" ht="14.25" customHeight="1" x14ac:dyDescent="0.25">
      <c r="B43" s="190" t="s">
        <v>63</v>
      </c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2"/>
      <c r="R43" s="192"/>
      <c r="S43" s="192"/>
      <c r="T43" s="192"/>
      <c r="U43" s="192"/>
      <c r="V43" s="192"/>
      <c r="W43" s="193"/>
      <c r="AC43" s="183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5"/>
      <c r="AS43" s="185"/>
      <c r="AT43" s="185"/>
      <c r="AU43" s="186"/>
      <c r="AV43" s="186"/>
      <c r="AW43" s="187"/>
      <c r="AX43" s="188"/>
      <c r="AY43" s="189"/>
    </row>
    <row r="44" spans="2:51" ht="48.75" customHeight="1" x14ac:dyDescent="0.25">
      <c r="B44" s="194">
        <v>1</v>
      </c>
      <c r="C44" s="195" t="s">
        <v>64</v>
      </c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6">
        <f>T44*G9*4</f>
        <v>777.69600000000003</v>
      </c>
      <c r="R44" s="196"/>
      <c r="S44" s="196"/>
      <c r="T44" s="197">
        <v>0.24</v>
      </c>
      <c r="U44" s="198">
        <f>U46+U47</f>
        <v>5400</v>
      </c>
      <c r="V44" s="199"/>
      <c r="W44" s="200">
        <f>U44/G9/4</f>
        <v>1.6664609307492901</v>
      </c>
    </row>
    <row r="45" spans="2:51" x14ac:dyDescent="0.25">
      <c r="B45" s="194"/>
      <c r="C45" s="201" t="s">
        <v>65</v>
      </c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3"/>
      <c r="Q45" s="204"/>
      <c r="R45" s="205"/>
      <c r="S45" s="206"/>
      <c r="T45" s="207"/>
      <c r="U45" s="208"/>
      <c r="V45" s="209"/>
      <c r="W45" s="200"/>
    </row>
    <row r="46" spans="2:51" x14ac:dyDescent="0.25">
      <c r="B46" s="194"/>
      <c r="C46" s="210" t="s">
        <v>66</v>
      </c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2"/>
      <c r="Q46" s="204"/>
      <c r="R46" s="205"/>
      <c r="S46" s="206"/>
      <c r="T46" s="207"/>
      <c r="U46" s="213">
        <v>1450</v>
      </c>
      <c r="V46" s="214"/>
      <c r="W46" s="200"/>
    </row>
    <row r="47" spans="2:51" x14ac:dyDescent="0.25">
      <c r="B47" s="194"/>
      <c r="C47" s="215" t="s">
        <v>67</v>
      </c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04"/>
      <c r="R47" s="205"/>
      <c r="S47" s="206"/>
      <c r="T47" s="207"/>
      <c r="U47" s="213">
        <v>3950</v>
      </c>
      <c r="V47" s="214"/>
      <c r="W47" s="200"/>
    </row>
    <row r="48" spans="2:51" x14ac:dyDescent="0.25">
      <c r="B48" s="216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7"/>
      <c r="R48" s="217"/>
      <c r="S48" s="217"/>
      <c r="T48" s="218"/>
      <c r="U48" s="219"/>
      <c r="V48" s="220"/>
      <c r="W48" s="218"/>
    </row>
    <row r="49" spans="2:23" x14ac:dyDescent="0.25">
      <c r="B49" s="216"/>
      <c r="C49" s="221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3"/>
      <c r="Q49" s="224"/>
      <c r="R49" s="224"/>
      <c r="S49" s="224"/>
      <c r="T49" s="218"/>
      <c r="U49" s="219"/>
      <c r="V49" s="220"/>
      <c r="W49" s="218"/>
    </row>
    <row r="50" spans="2:23" x14ac:dyDescent="0.25">
      <c r="B50" s="225"/>
      <c r="C50" s="226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8"/>
      <c r="Q50" s="229"/>
      <c r="R50" s="229"/>
      <c r="S50" s="229"/>
      <c r="T50" s="218"/>
      <c r="U50" s="230"/>
      <c r="V50" s="231"/>
      <c r="W50" s="218"/>
    </row>
    <row r="51" spans="2:23" ht="44.25" customHeight="1" x14ac:dyDescent="0.25">
      <c r="B51" s="194">
        <v>2</v>
      </c>
      <c r="C51" s="232" t="s">
        <v>68</v>
      </c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4"/>
      <c r="Q51" s="208">
        <f>T51*G9*4</f>
        <v>2624.7240000000002</v>
      </c>
      <c r="R51" s="235"/>
      <c r="S51" s="209"/>
      <c r="T51" s="236">
        <v>0.81</v>
      </c>
      <c r="U51" s="208">
        <f>Q51</f>
        <v>2624.7240000000002</v>
      </c>
      <c r="V51" s="209"/>
      <c r="W51" s="236">
        <f>U51/G9/4</f>
        <v>0.81</v>
      </c>
    </row>
    <row r="52" spans="2:23" x14ac:dyDescent="0.25">
      <c r="B52" s="194"/>
      <c r="C52" s="237" t="s">
        <v>65</v>
      </c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9"/>
      <c r="Q52" s="240"/>
      <c r="R52" s="241"/>
      <c r="S52" s="242"/>
      <c r="T52" s="236"/>
      <c r="U52" s="243"/>
      <c r="V52" s="244"/>
      <c r="W52" s="236"/>
    </row>
    <row r="53" spans="2:23" ht="15" customHeight="1" x14ac:dyDescent="0.25">
      <c r="B53" s="194"/>
      <c r="C53" s="245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7"/>
      <c r="Q53" s="240"/>
      <c r="R53" s="241"/>
      <c r="S53" s="242"/>
      <c r="T53" s="236"/>
      <c r="U53" s="243"/>
      <c r="V53" s="244"/>
      <c r="W53" s="236"/>
    </row>
    <row r="54" spans="2:23" x14ac:dyDescent="0.25">
      <c r="B54" s="194"/>
      <c r="C54" s="248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50"/>
      <c r="Q54" s="251"/>
      <c r="R54" s="252"/>
      <c r="S54" s="253"/>
      <c r="T54" s="236"/>
      <c r="U54" s="208"/>
      <c r="V54" s="209"/>
      <c r="W54" s="236"/>
    </row>
    <row r="55" spans="2:23" x14ac:dyDescent="0.25">
      <c r="B55" s="194">
        <v>3</v>
      </c>
      <c r="C55" s="232" t="s">
        <v>69</v>
      </c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4"/>
      <c r="Q55" s="254">
        <f>T55*G9*4</f>
        <v>2559.9160000000002</v>
      </c>
      <c r="R55" s="254"/>
      <c r="S55" s="254"/>
      <c r="T55" s="207">
        <v>0.79</v>
      </c>
      <c r="U55" s="208">
        <v>0</v>
      </c>
      <c r="V55" s="209"/>
      <c r="W55" s="236">
        <f>U55/G9/4</f>
        <v>0</v>
      </c>
    </row>
    <row r="56" spans="2:23" x14ac:dyDescent="0.25">
      <c r="B56" s="194"/>
      <c r="C56" s="201" t="s">
        <v>65</v>
      </c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3"/>
      <c r="Q56" s="255"/>
      <c r="R56" s="256"/>
      <c r="S56" s="257"/>
      <c r="T56" s="207"/>
      <c r="U56" s="208"/>
      <c r="V56" s="209"/>
      <c r="W56" s="236"/>
    </row>
    <row r="57" spans="2:23" x14ac:dyDescent="0.25">
      <c r="B57" s="258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24"/>
      <c r="R57" s="224"/>
      <c r="S57" s="224"/>
      <c r="T57" s="218"/>
      <c r="U57" s="259"/>
      <c r="V57" s="260"/>
      <c r="W57" s="218"/>
    </row>
    <row r="58" spans="2:23" s="110" customFormat="1" ht="30.75" customHeight="1" x14ac:dyDescent="0.25">
      <c r="B58" s="261" t="s">
        <v>70</v>
      </c>
      <c r="C58" s="262" t="s">
        <v>71</v>
      </c>
      <c r="D58" s="262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3">
        <f>T58*G9*4</f>
        <v>2721.9360000000001</v>
      </c>
      <c r="R58" s="264"/>
      <c r="S58" s="265"/>
      <c r="T58" s="236">
        <v>0.84</v>
      </c>
      <c r="U58" s="208">
        <f>Q58</f>
        <v>2721.9360000000001</v>
      </c>
      <c r="V58" s="209"/>
      <c r="W58" s="236">
        <f>U58/G9/4</f>
        <v>0.84</v>
      </c>
    </row>
    <row r="59" spans="2:23" s="92" customFormat="1" hidden="1" x14ac:dyDescent="0.25">
      <c r="B59" s="258"/>
      <c r="C59" s="215" t="s">
        <v>72</v>
      </c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24"/>
      <c r="R59" s="224"/>
      <c r="S59" s="224"/>
      <c r="T59" s="218"/>
      <c r="U59" s="230"/>
      <c r="V59" s="231"/>
      <c r="W59" s="218"/>
    </row>
    <row r="60" spans="2:23" hidden="1" x14ac:dyDescent="0.25">
      <c r="B60" s="258"/>
      <c r="C60" s="215" t="s">
        <v>73</v>
      </c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24"/>
      <c r="R60" s="224"/>
      <c r="S60" s="224"/>
      <c r="T60" s="218"/>
      <c r="U60" s="230"/>
      <c r="V60" s="231"/>
      <c r="W60" s="218"/>
    </row>
    <row r="61" spans="2:23" hidden="1" x14ac:dyDescent="0.25">
      <c r="B61" s="258"/>
      <c r="C61" s="215" t="s">
        <v>73</v>
      </c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24"/>
      <c r="R61" s="224"/>
      <c r="S61" s="224"/>
      <c r="T61" s="218"/>
      <c r="U61" s="230"/>
      <c r="V61" s="231"/>
      <c r="W61" s="218"/>
    </row>
    <row r="62" spans="2:23" hidden="1" x14ac:dyDescent="0.25">
      <c r="B62" s="258"/>
      <c r="C62" s="215" t="s">
        <v>74</v>
      </c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24"/>
      <c r="R62" s="224"/>
      <c r="S62" s="224"/>
      <c r="T62" s="218"/>
      <c r="U62" s="230"/>
      <c r="V62" s="231"/>
      <c r="W62" s="218"/>
    </row>
    <row r="63" spans="2:23" hidden="1" x14ac:dyDescent="0.25">
      <c r="B63" s="258"/>
      <c r="C63" s="215" t="s">
        <v>75</v>
      </c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59"/>
      <c r="R63" s="266"/>
      <c r="S63" s="260"/>
      <c r="T63" s="218"/>
      <c r="U63" s="230"/>
      <c r="V63" s="231"/>
      <c r="W63" s="218"/>
    </row>
    <row r="64" spans="2:23" hidden="1" x14ac:dyDescent="0.25">
      <c r="B64" s="258"/>
      <c r="C64" s="215" t="s">
        <v>76</v>
      </c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59"/>
      <c r="R64" s="266"/>
      <c r="S64" s="260"/>
      <c r="T64" s="218"/>
      <c r="U64" s="230"/>
      <c r="V64" s="231"/>
      <c r="W64" s="218"/>
    </row>
    <row r="65" spans="2:23" x14ac:dyDescent="0.25">
      <c r="B65" s="258"/>
      <c r="C65" s="267" t="s">
        <v>77</v>
      </c>
      <c r="D65" s="268"/>
      <c r="E65" s="268"/>
      <c r="F65" s="268"/>
      <c r="G65" s="268"/>
      <c r="H65" s="268"/>
      <c r="I65" s="268"/>
      <c r="J65" s="268"/>
      <c r="K65" s="268"/>
      <c r="L65" s="268"/>
      <c r="M65" s="268"/>
      <c r="N65" s="268"/>
      <c r="O65" s="268"/>
      <c r="P65" s="269"/>
      <c r="Q65" s="270"/>
      <c r="R65" s="271"/>
      <c r="S65" s="272"/>
      <c r="T65" s="218"/>
      <c r="U65" s="273"/>
      <c r="V65" s="274"/>
      <c r="W65" s="218"/>
    </row>
    <row r="66" spans="2:23" x14ac:dyDescent="0.25">
      <c r="B66" s="258"/>
      <c r="C66" s="275"/>
      <c r="D66" s="276"/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76"/>
      <c r="P66" s="277"/>
      <c r="Q66" s="270"/>
      <c r="R66" s="271"/>
      <c r="S66" s="272"/>
      <c r="T66" s="218"/>
      <c r="U66" s="273"/>
      <c r="V66" s="274"/>
      <c r="W66" s="218"/>
    </row>
    <row r="67" spans="2:23" x14ac:dyDescent="0.25">
      <c r="B67" s="278" t="s">
        <v>78</v>
      </c>
      <c r="C67" s="279" t="s">
        <v>79</v>
      </c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1"/>
      <c r="Q67" s="263">
        <f>T67*G9*4</f>
        <v>3564.4400000000005</v>
      </c>
      <c r="R67" s="264"/>
      <c r="S67" s="265"/>
      <c r="T67" s="244">
        <v>1.1000000000000001</v>
      </c>
      <c r="U67" s="208">
        <f>Q67</f>
        <v>3564.4400000000005</v>
      </c>
      <c r="V67" s="209"/>
      <c r="W67" s="236">
        <f>U67/G9/4</f>
        <v>1.1000000000000001</v>
      </c>
    </row>
    <row r="68" spans="2:23" ht="29.25" customHeight="1" x14ac:dyDescent="0.25">
      <c r="B68" s="258"/>
      <c r="C68" s="282" t="s">
        <v>80</v>
      </c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4"/>
      <c r="Q68" s="259"/>
      <c r="R68" s="266"/>
      <c r="S68" s="260"/>
      <c r="T68" s="272"/>
      <c r="U68" s="219"/>
      <c r="V68" s="220"/>
      <c r="W68" s="218"/>
    </row>
    <row r="69" spans="2:23" x14ac:dyDescent="0.25">
      <c r="B69" s="258"/>
      <c r="C69" s="221" t="s">
        <v>81</v>
      </c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3"/>
      <c r="Q69" s="270"/>
      <c r="R69" s="271"/>
      <c r="S69" s="272"/>
      <c r="T69" s="272"/>
      <c r="U69" s="219"/>
      <c r="V69" s="220"/>
      <c r="W69" s="218"/>
    </row>
    <row r="70" spans="2:23" x14ac:dyDescent="0.25">
      <c r="B70" s="258"/>
      <c r="C70" s="285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7"/>
      <c r="Q70" s="270"/>
      <c r="R70" s="271"/>
      <c r="S70" s="272"/>
      <c r="T70" s="272"/>
      <c r="U70" s="288"/>
      <c r="V70" s="289"/>
      <c r="W70" s="218"/>
    </row>
    <row r="71" spans="2:23" x14ac:dyDescent="0.25">
      <c r="B71" s="278" t="s">
        <v>82</v>
      </c>
      <c r="C71" s="290" t="s">
        <v>83</v>
      </c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2"/>
      <c r="Q71" s="208">
        <f>T71*G9*3</f>
        <v>0</v>
      </c>
      <c r="R71" s="235"/>
      <c r="S71" s="209"/>
      <c r="T71" s="244">
        <v>0</v>
      </c>
      <c r="U71" s="208">
        <f>Q71</f>
        <v>0</v>
      </c>
      <c r="V71" s="209"/>
      <c r="W71" s="236">
        <f>U71/G9/3</f>
        <v>0</v>
      </c>
    </row>
    <row r="72" spans="2:23" x14ac:dyDescent="0.25">
      <c r="B72" s="258"/>
      <c r="C72" s="293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5"/>
      <c r="Q72" s="270"/>
      <c r="R72" s="271"/>
      <c r="S72" s="272"/>
      <c r="T72" s="272"/>
      <c r="U72" s="219"/>
      <c r="V72" s="220"/>
      <c r="W72" s="218"/>
    </row>
    <row r="73" spans="2:23" x14ac:dyDescent="0.25">
      <c r="B73" s="278" t="s">
        <v>84</v>
      </c>
      <c r="C73" s="296" t="s">
        <v>85</v>
      </c>
      <c r="D73" s="296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7">
        <f>T73*G9*4</f>
        <v>550.86800000000005</v>
      </c>
      <c r="R73" s="297"/>
      <c r="S73" s="297"/>
      <c r="T73" s="236">
        <v>0.17</v>
      </c>
      <c r="U73" s="208">
        <v>0</v>
      </c>
      <c r="V73" s="209"/>
      <c r="W73" s="236">
        <f>U73/G9/4</f>
        <v>0</v>
      </c>
    </row>
    <row r="74" spans="2:23" x14ac:dyDescent="0.25">
      <c r="B74" s="258"/>
      <c r="C74" s="298"/>
      <c r="D74" s="299"/>
      <c r="E74" s="299"/>
      <c r="F74" s="299"/>
      <c r="G74" s="299"/>
      <c r="H74" s="299"/>
      <c r="I74" s="299"/>
      <c r="J74" s="299"/>
      <c r="K74" s="299"/>
      <c r="L74" s="299"/>
      <c r="M74" s="299"/>
      <c r="N74" s="299"/>
      <c r="O74" s="299"/>
      <c r="P74" s="300"/>
      <c r="Q74" s="301"/>
      <c r="R74" s="302"/>
      <c r="S74" s="303"/>
      <c r="T74" s="272"/>
      <c r="U74" s="288"/>
      <c r="V74" s="289"/>
      <c r="W74" s="218"/>
    </row>
    <row r="75" spans="2:23" s="309" customFormat="1" x14ac:dyDescent="0.25">
      <c r="B75" s="278" t="s">
        <v>86</v>
      </c>
      <c r="C75" s="290" t="s">
        <v>87</v>
      </c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2"/>
      <c r="Q75" s="304">
        <f>Q76+Q77</f>
        <v>0</v>
      </c>
      <c r="R75" s="305"/>
      <c r="S75" s="306"/>
      <c r="T75" s="244">
        <f>T76+T77</f>
        <v>0</v>
      </c>
      <c r="U75" s="307">
        <f>U76+U77</f>
        <v>0</v>
      </c>
      <c r="V75" s="308"/>
      <c r="W75" s="236">
        <f>W76+W77</f>
        <v>0</v>
      </c>
    </row>
    <row r="76" spans="2:23" x14ac:dyDescent="0.25">
      <c r="B76" s="258"/>
      <c r="C76" s="221" t="s">
        <v>87</v>
      </c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3"/>
      <c r="Q76" s="304">
        <f>T76*G10*12</f>
        <v>0</v>
      </c>
      <c r="R76" s="305"/>
      <c r="S76" s="306"/>
      <c r="T76" s="244"/>
      <c r="U76" s="307">
        <f>Q76</f>
        <v>0</v>
      </c>
      <c r="V76" s="308"/>
      <c r="W76" s="236">
        <f>U76/G10/12</f>
        <v>0</v>
      </c>
    </row>
    <row r="77" spans="2:23" x14ac:dyDescent="0.25">
      <c r="B77" s="258"/>
      <c r="C77" s="221" t="s">
        <v>88</v>
      </c>
      <c r="D77" s="222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3"/>
      <c r="Q77" s="310">
        <f>T77*G9*12</f>
        <v>0</v>
      </c>
      <c r="R77" s="311"/>
      <c r="S77" s="312"/>
      <c r="T77" s="272"/>
      <c r="U77" s="230">
        <v>0</v>
      </c>
      <c r="V77" s="231"/>
      <c r="W77" s="218">
        <f>U77/G9/12</f>
        <v>0</v>
      </c>
    </row>
    <row r="78" spans="2:23" x14ac:dyDescent="0.25">
      <c r="B78" s="258"/>
      <c r="C78" s="298"/>
      <c r="D78" s="299"/>
      <c r="E78" s="299"/>
      <c r="F78" s="299"/>
      <c r="G78" s="299"/>
      <c r="H78" s="299"/>
      <c r="I78" s="299"/>
      <c r="J78" s="299"/>
      <c r="K78" s="299"/>
      <c r="L78" s="299"/>
      <c r="M78" s="299"/>
      <c r="N78" s="299"/>
      <c r="O78" s="299"/>
      <c r="P78" s="299"/>
      <c r="Q78" s="301"/>
      <c r="R78" s="302"/>
      <c r="S78" s="303"/>
      <c r="T78" s="272"/>
      <c r="U78" s="219"/>
      <c r="V78" s="220"/>
      <c r="W78" s="218"/>
    </row>
    <row r="79" spans="2:23" x14ac:dyDescent="0.25">
      <c r="B79" s="313">
        <v>9</v>
      </c>
      <c r="C79" s="314" t="s">
        <v>89</v>
      </c>
      <c r="D79" s="315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263"/>
      <c r="R79" s="264"/>
      <c r="S79" s="265"/>
      <c r="T79" s="272"/>
      <c r="U79" s="208"/>
      <c r="V79" s="209"/>
      <c r="W79" s="236"/>
    </row>
    <row r="80" spans="2:23" x14ac:dyDescent="0.25">
      <c r="B80" s="216"/>
      <c r="C80" s="215" t="s">
        <v>90</v>
      </c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316">
        <f>T80*G9*4</f>
        <v>11341.4</v>
      </c>
      <c r="R80" s="316"/>
      <c r="S80" s="316"/>
      <c r="T80" s="218">
        <v>3.5</v>
      </c>
      <c r="U80" s="259">
        <f>W80*G9*4</f>
        <v>17141.716</v>
      </c>
      <c r="V80" s="260"/>
      <c r="W80" s="218">
        <v>5.29</v>
      </c>
    </row>
    <row r="81" spans="2:23" x14ac:dyDescent="0.25">
      <c r="B81" s="216"/>
      <c r="C81" s="215" t="s">
        <v>91</v>
      </c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24">
        <f>T81*G9*4</f>
        <v>129.61600000000001</v>
      </c>
      <c r="R81" s="224"/>
      <c r="S81" s="224"/>
      <c r="T81" s="218">
        <v>0.04</v>
      </c>
      <c r="U81" s="259">
        <v>0</v>
      </c>
      <c r="V81" s="260"/>
      <c r="W81" s="218">
        <f>U81/G9/4</f>
        <v>0</v>
      </c>
    </row>
    <row r="82" spans="2:23" x14ac:dyDescent="0.25">
      <c r="B82" s="216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24"/>
      <c r="R82" s="224"/>
      <c r="S82" s="224"/>
      <c r="T82" s="218"/>
      <c r="U82" s="259"/>
      <c r="V82" s="260"/>
      <c r="W82" s="218"/>
    </row>
    <row r="83" spans="2:23" x14ac:dyDescent="0.25">
      <c r="B83" s="216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24"/>
      <c r="R83" s="224"/>
      <c r="S83" s="224"/>
      <c r="T83" s="218"/>
      <c r="U83" s="230"/>
      <c r="V83" s="231"/>
      <c r="W83" s="218"/>
    </row>
    <row r="84" spans="2:23" x14ac:dyDescent="0.25">
      <c r="B84" s="313">
        <v>10</v>
      </c>
      <c r="C84" s="314" t="s">
        <v>92</v>
      </c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7"/>
      <c r="R84" s="318"/>
      <c r="S84" s="319"/>
      <c r="T84" s="320"/>
      <c r="U84" s="307"/>
      <c r="V84" s="308"/>
      <c r="W84" s="236"/>
    </row>
    <row r="85" spans="2:23" x14ac:dyDescent="0.25">
      <c r="B85" s="216"/>
      <c r="C85" s="215" t="s">
        <v>93</v>
      </c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321">
        <f>T85*G9*4</f>
        <v>12799.580000000002</v>
      </c>
      <c r="R85" s="321"/>
      <c r="S85" s="321"/>
      <c r="T85" s="218">
        <v>3.95</v>
      </c>
      <c r="U85" s="230">
        <f>Q85</f>
        <v>12799.580000000002</v>
      </c>
      <c r="V85" s="231"/>
      <c r="W85" s="218">
        <f>U85/G9/4</f>
        <v>3.9500000000000006</v>
      </c>
    </row>
    <row r="86" spans="2:23" x14ac:dyDescent="0.25">
      <c r="B86" s="216"/>
      <c r="C86" s="215" t="s">
        <v>94</v>
      </c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321">
        <f>T86*G9*4</f>
        <v>5670.7</v>
      </c>
      <c r="R86" s="321"/>
      <c r="S86" s="321"/>
      <c r="T86" s="218">
        <v>1.75</v>
      </c>
      <c r="U86" s="230">
        <f>W86*G9*4</f>
        <v>7226.0920000000006</v>
      </c>
      <c r="V86" s="231"/>
      <c r="W86" s="218">
        <v>2.23</v>
      </c>
    </row>
    <row r="87" spans="2:23" x14ac:dyDescent="0.25">
      <c r="B87" s="216"/>
      <c r="C87" s="298"/>
      <c r="D87" s="299"/>
      <c r="E87" s="299"/>
      <c r="F87" s="299"/>
      <c r="G87" s="299"/>
      <c r="H87" s="299"/>
      <c r="I87" s="299"/>
      <c r="J87" s="299"/>
      <c r="K87" s="299"/>
      <c r="L87" s="299"/>
      <c r="M87" s="299"/>
      <c r="N87" s="299"/>
      <c r="O87" s="299"/>
      <c r="P87" s="299"/>
      <c r="Q87" s="259"/>
      <c r="R87" s="266"/>
      <c r="S87" s="260"/>
      <c r="T87" s="271"/>
      <c r="U87" s="259"/>
      <c r="V87" s="260"/>
      <c r="W87" s="218"/>
    </row>
    <row r="88" spans="2:23" x14ac:dyDescent="0.25">
      <c r="B88" s="322">
        <v>11</v>
      </c>
      <c r="C88" s="323" t="s">
        <v>95</v>
      </c>
      <c r="D88" s="323"/>
      <c r="E88" s="323"/>
      <c r="F88" s="323"/>
      <c r="G88" s="323"/>
      <c r="H88" s="323"/>
      <c r="I88" s="323"/>
      <c r="J88" s="323"/>
      <c r="K88" s="323"/>
      <c r="L88" s="323"/>
      <c r="M88" s="323"/>
      <c r="N88" s="323"/>
      <c r="O88" s="323"/>
      <c r="P88" s="323"/>
      <c r="Q88" s="324">
        <f>T88*G9*12</f>
        <v>0</v>
      </c>
      <c r="R88" s="324"/>
      <c r="S88" s="324"/>
      <c r="T88" s="325">
        <v>0</v>
      </c>
      <c r="U88" s="307">
        <f>Q88</f>
        <v>0</v>
      </c>
      <c r="V88" s="308"/>
      <c r="W88" s="236">
        <f>U88/G9/12</f>
        <v>0</v>
      </c>
    </row>
    <row r="89" spans="2:23" x14ac:dyDescent="0.25">
      <c r="B89" s="322"/>
      <c r="C89" s="326"/>
      <c r="D89" s="327"/>
      <c r="E89" s="327"/>
      <c r="F89" s="327"/>
      <c r="G89" s="327"/>
      <c r="H89" s="327"/>
      <c r="I89" s="327"/>
      <c r="J89" s="327"/>
      <c r="K89" s="327"/>
      <c r="L89" s="327"/>
      <c r="M89" s="327"/>
      <c r="N89" s="327"/>
      <c r="O89" s="327"/>
      <c r="P89" s="328"/>
      <c r="Q89" s="329"/>
      <c r="R89" s="330"/>
      <c r="S89" s="331"/>
      <c r="T89" s="325"/>
      <c r="U89" s="332"/>
      <c r="V89" s="333"/>
      <c r="W89" s="236"/>
    </row>
    <row r="90" spans="2:23" x14ac:dyDescent="0.25">
      <c r="B90" s="334" t="s">
        <v>96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5">
        <f>Q44+Q51+Q58+Q67+Q71+Q73+Q75+Q80+Q81+Q85+Q86+Q87+Q88+Q82+Q55</f>
        <v>42740.875999999997</v>
      </c>
      <c r="R90" s="336"/>
      <c r="S90" s="336"/>
      <c r="T90" s="337">
        <f>T44+T51+T55+T58+T67+T71+T73+T75+T80+T81+T85+T86+T87+T88+T82</f>
        <v>13.190000000000001</v>
      </c>
      <c r="U90" s="338">
        <f>U44+U51+U58+U67+U71+U73+U75+U85+U86+U88+U80+U81+U82+U55</f>
        <v>51478.487999999998</v>
      </c>
      <c r="V90" s="339"/>
      <c r="W90" s="236">
        <f>W44+W51+W58+W67+W71+W75+W80+W85+W86+W88+W73+W81+W82+W55</f>
        <v>15.886460930749292</v>
      </c>
    </row>
    <row r="91" spans="2:23" x14ac:dyDescent="0.25">
      <c r="B91" s="340"/>
      <c r="C91" s="340"/>
      <c r="D91" s="340"/>
      <c r="E91" s="340"/>
      <c r="F91" s="340"/>
      <c r="G91" s="340"/>
      <c r="H91" s="340"/>
      <c r="I91" s="340"/>
      <c r="J91" s="340"/>
      <c r="K91" s="340"/>
      <c r="L91" s="340"/>
      <c r="M91" s="340"/>
      <c r="N91" s="340"/>
      <c r="O91" s="340"/>
      <c r="P91" s="340"/>
      <c r="Q91" s="341"/>
      <c r="R91" s="342"/>
      <c r="S91" s="342"/>
      <c r="T91" s="343"/>
      <c r="U91" s="344"/>
      <c r="V91" s="344"/>
      <c r="W91" s="345"/>
    </row>
    <row r="92" spans="2:23" ht="33" customHeight="1" x14ac:dyDescent="0.25">
      <c r="B92" s="346" t="s">
        <v>97</v>
      </c>
      <c r="C92" s="347"/>
      <c r="D92" s="347"/>
      <c r="E92" s="347"/>
      <c r="F92" s="347"/>
      <c r="G92" s="347"/>
      <c r="H92" s="347"/>
      <c r="I92" s="347"/>
      <c r="J92" s="347"/>
      <c r="K92" s="347"/>
      <c r="L92" s="347"/>
      <c r="M92" s="347"/>
      <c r="N92" s="347"/>
      <c r="O92" s="347"/>
      <c r="P92" s="347"/>
      <c r="Q92" s="347"/>
      <c r="R92" s="347"/>
      <c r="S92" s="347"/>
      <c r="T92" s="348"/>
      <c r="U92" s="349">
        <f>O24-U90</f>
        <v>-17040.097999999998</v>
      </c>
      <c r="V92" s="350"/>
      <c r="W92" s="351"/>
    </row>
    <row r="93" spans="2:23" x14ac:dyDescent="0.25">
      <c r="B93" s="352" t="s">
        <v>98</v>
      </c>
      <c r="C93" s="353"/>
      <c r="D93" s="353"/>
      <c r="E93" s="353"/>
      <c r="F93" s="353"/>
      <c r="G93" s="353"/>
      <c r="H93" s="353"/>
      <c r="I93" s="353"/>
      <c r="J93" s="353"/>
      <c r="K93" s="353"/>
      <c r="L93" s="353"/>
      <c r="M93" s="353"/>
      <c r="N93" s="353"/>
      <c r="O93" s="353"/>
      <c r="P93" s="353"/>
      <c r="Q93" s="353"/>
      <c r="R93" s="353"/>
      <c r="S93" s="353"/>
      <c r="T93" s="353"/>
      <c r="U93" s="353"/>
      <c r="V93" s="354"/>
      <c r="W93" s="355"/>
    </row>
    <row r="94" spans="2:23" x14ac:dyDescent="0.25">
      <c r="B94" s="356" t="s">
        <v>99</v>
      </c>
      <c r="C94" s="357"/>
      <c r="D94" s="357"/>
      <c r="E94" s="357"/>
      <c r="F94" s="357"/>
      <c r="G94" s="357"/>
      <c r="H94" s="357"/>
      <c r="I94" s="357"/>
      <c r="J94" s="357"/>
      <c r="K94" s="357"/>
      <c r="L94" s="357"/>
      <c r="M94" s="357"/>
      <c r="N94" s="357"/>
      <c r="O94" s="357"/>
      <c r="P94" s="357"/>
      <c r="Q94" s="357"/>
      <c r="R94" s="357"/>
      <c r="S94" s="358"/>
      <c r="T94" s="359"/>
      <c r="U94" s="360">
        <v>0</v>
      </c>
      <c r="V94" s="361"/>
      <c r="W94" s="355"/>
    </row>
    <row r="95" spans="2:23" x14ac:dyDescent="0.25">
      <c r="B95" s="362" t="s">
        <v>100</v>
      </c>
      <c r="C95" s="363"/>
      <c r="D95" s="363"/>
      <c r="E95" s="363"/>
      <c r="F95" s="363"/>
      <c r="G95" s="363"/>
      <c r="H95" s="363"/>
      <c r="I95" s="363"/>
      <c r="J95" s="363"/>
      <c r="K95" s="363"/>
      <c r="L95" s="363"/>
      <c r="M95" s="363"/>
      <c r="N95" s="363"/>
      <c r="O95" s="363"/>
      <c r="P95" s="363"/>
      <c r="Q95" s="363"/>
      <c r="R95" s="363"/>
      <c r="S95" s="364"/>
      <c r="T95" s="365"/>
      <c r="U95" s="360">
        <f>O29</f>
        <v>6193.9</v>
      </c>
      <c r="V95" s="361"/>
      <c r="W95" s="366"/>
    </row>
    <row r="96" spans="2:23" x14ac:dyDescent="0.25">
      <c r="B96" s="367" t="s">
        <v>101</v>
      </c>
      <c r="C96" s="368"/>
      <c r="D96" s="368"/>
      <c r="E96" s="368"/>
      <c r="F96" s="368"/>
      <c r="G96" s="368"/>
      <c r="H96" s="368"/>
      <c r="I96" s="368"/>
      <c r="J96" s="368"/>
      <c r="K96" s="368"/>
      <c r="L96" s="368"/>
      <c r="M96" s="368"/>
      <c r="N96" s="368"/>
      <c r="O96" s="368"/>
      <c r="P96" s="368"/>
      <c r="Q96" s="368"/>
      <c r="R96" s="368"/>
      <c r="S96" s="369"/>
      <c r="T96" s="370"/>
      <c r="U96" s="371">
        <f>U94+U95</f>
        <v>6193.9</v>
      </c>
      <c r="V96" s="372"/>
      <c r="W96" s="355"/>
    </row>
    <row r="97" spans="2:23" x14ac:dyDescent="0.25">
      <c r="B97" s="373">
        <v>1</v>
      </c>
      <c r="C97" s="374" t="s">
        <v>102</v>
      </c>
      <c r="D97" s="374"/>
      <c r="E97" s="374"/>
      <c r="F97" s="374"/>
      <c r="G97" s="374"/>
      <c r="H97" s="374"/>
      <c r="I97" s="374"/>
      <c r="J97" s="374"/>
      <c r="K97" s="374"/>
      <c r="L97" s="374"/>
      <c r="M97" s="374"/>
      <c r="N97" s="374"/>
      <c r="O97" s="374"/>
      <c r="P97" s="374"/>
      <c r="Q97" s="374"/>
      <c r="R97" s="374"/>
      <c r="S97" s="374"/>
      <c r="T97" s="375"/>
      <c r="U97" s="376">
        <v>29824</v>
      </c>
      <c r="V97" s="376"/>
      <c r="W97" s="355"/>
    </row>
    <row r="98" spans="2:23" x14ac:dyDescent="0.25">
      <c r="B98" s="373">
        <v>2</v>
      </c>
      <c r="C98" s="377"/>
      <c r="D98" s="378"/>
      <c r="E98" s="378"/>
      <c r="F98" s="378"/>
      <c r="G98" s="378"/>
      <c r="H98" s="378"/>
      <c r="I98" s="378"/>
      <c r="J98" s="378"/>
      <c r="K98" s="378"/>
      <c r="L98" s="378"/>
      <c r="M98" s="378"/>
      <c r="N98" s="378"/>
      <c r="O98" s="378"/>
      <c r="P98" s="378"/>
      <c r="Q98" s="378"/>
      <c r="R98" s="378"/>
      <c r="S98" s="379"/>
      <c r="T98" s="375"/>
      <c r="U98" s="310"/>
      <c r="V98" s="312"/>
      <c r="W98" s="355"/>
    </row>
    <row r="99" spans="2:23" x14ac:dyDescent="0.25">
      <c r="B99" s="373">
        <v>3</v>
      </c>
      <c r="C99" s="374"/>
      <c r="D99" s="374"/>
      <c r="E99" s="374"/>
      <c r="F99" s="374"/>
      <c r="G99" s="374"/>
      <c r="H99" s="374"/>
      <c r="I99" s="374"/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5"/>
      <c r="U99" s="321">
        <v>0</v>
      </c>
      <c r="V99" s="321"/>
      <c r="W99" s="355"/>
    </row>
    <row r="100" spans="2:23" x14ac:dyDescent="0.25">
      <c r="B100" s="380" t="s">
        <v>103</v>
      </c>
      <c r="C100" s="381"/>
      <c r="D100" s="381"/>
      <c r="E100" s="381"/>
      <c r="F100" s="381"/>
      <c r="G100" s="381"/>
      <c r="H100" s="381"/>
      <c r="I100" s="381"/>
      <c r="J100" s="381"/>
      <c r="K100" s="381"/>
      <c r="L100" s="381"/>
      <c r="M100" s="381"/>
      <c r="N100" s="381"/>
      <c r="O100" s="381"/>
      <c r="P100" s="381"/>
      <c r="Q100" s="381"/>
      <c r="R100" s="381"/>
      <c r="S100" s="382"/>
      <c r="T100" s="383"/>
      <c r="U100" s="384">
        <f>U97+U98+U99</f>
        <v>29824</v>
      </c>
      <c r="V100" s="385"/>
      <c r="W100" s="355"/>
    </row>
    <row r="101" spans="2:23" x14ac:dyDescent="0.25">
      <c r="B101" s="386" t="s">
        <v>104</v>
      </c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  <c r="Q101" s="387"/>
      <c r="R101" s="387"/>
      <c r="S101" s="388"/>
      <c r="T101" s="389"/>
      <c r="U101" s="390">
        <f>U96-U100</f>
        <v>-23630.1</v>
      </c>
      <c r="V101" s="391"/>
      <c r="W101" s="355"/>
    </row>
    <row r="102" spans="2:23" x14ac:dyDescent="0.25">
      <c r="B102" s="392"/>
      <c r="C102" s="393" t="s">
        <v>105</v>
      </c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  <c r="R102" s="192"/>
      <c r="S102" s="192"/>
      <c r="T102" s="193"/>
      <c r="U102" s="394"/>
      <c r="V102" s="394"/>
      <c r="W102" s="355"/>
    </row>
    <row r="103" spans="2:23" x14ac:dyDescent="0.25">
      <c r="B103" s="395"/>
      <c r="C103" s="396"/>
      <c r="D103" s="396"/>
      <c r="E103" s="396"/>
      <c r="F103" s="396"/>
      <c r="G103" s="396"/>
      <c r="H103" s="396"/>
      <c r="I103" s="396"/>
      <c r="J103" s="396"/>
      <c r="K103" s="396"/>
      <c r="L103" s="396"/>
      <c r="M103" s="396"/>
      <c r="N103" s="396"/>
      <c r="O103" s="396"/>
      <c r="P103" s="396"/>
      <c r="Q103" s="397"/>
      <c r="R103" s="397"/>
      <c r="S103" s="397"/>
      <c r="T103" s="398"/>
      <c r="U103" s="399"/>
      <c r="V103" s="399"/>
      <c r="W103" s="355"/>
    </row>
    <row r="104" spans="2:23" x14ac:dyDescent="0.25">
      <c r="B104" s="395"/>
      <c r="C104" s="400"/>
      <c r="D104" s="400"/>
      <c r="E104" s="400"/>
      <c r="F104" s="400"/>
      <c r="G104" s="400"/>
      <c r="H104" s="400"/>
      <c r="I104" s="400"/>
      <c r="J104" s="400"/>
      <c r="K104" s="400"/>
      <c r="L104" s="400"/>
      <c r="M104" s="400"/>
      <c r="N104" s="400"/>
      <c r="O104" s="400"/>
      <c r="P104" s="400"/>
      <c r="Q104" s="400"/>
      <c r="R104" s="400"/>
      <c r="S104" s="400"/>
      <c r="T104" s="401"/>
      <c r="U104" s="402"/>
      <c r="V104" s="402"/>
      <c r="W104" s="355"/>
    </row>
    <row r="105" spans="2:23" x14ac:dyDescent="0.25">
      <c r="B105" s="395"/>
      <c r="C105" s="396" t="s">
        <v>106</v>
      </c>
      <c r="D105" s="396"/>
      <c r="E105" s="396"/>
      <c r="F105" s="396"/>
      <c r="G105" s="396"/>
      <c r="H105" s="396"/>
      <c r="I105" s="396"/>
      <c r="J105" s="396"/>
      <c r="K105" s="396"/>
      <c r="L105" s="396"/>
      <c r="M105" s="396"/>
      <c r="N105" s="396"/>
      <c r="O105" s="396"/>
      <c r="P105" s="396"/>
      <c r="Q105" s="396"/>
      <c r="R105" s="396"/>
      <c r="S105" s="396"/>
      <c r="T105" s="396"/>
      <c r="U105" s="396"/>
      <c r="V105" s="396"/>
      <c r="W105" s="355"/>
    </row>
    <row r="106" spans="2:23" x14ac:dyDescent="0.25">
      <c r="B106" s="395"/>
      <c r="C106" s="403"/>
      <c r="D106" s="403"/>
      <c r="E106" s="403"/>
      <c r="F106" s="403"/>
      <c r="G106" s="403"/>
      <c r="H106" s="403"/>
      <c r="I106" s="403"/>
      <c r="J106" s="403"/>
      <c r="K106" s="403"/>
      <c r="L106" s="403"/>
      <c r="M106" s="403"/>
      <c r="N106" s="403"/>
      <c r="O106" s="403"/>
      <c r="P106" s="403"/>
      <c r="Q106" s="404"/>
      <c r="R106" s="404"/>
      <c r="S106" s="404"/>
      <c r="T106" s="401"/>
      <c r="U106" s="402"/>
      <c r="V106" s="402"/>
      <c r="W106" s="355"/>
    </row>
    <row r="107" spans="2:23" x14ac:dyDescent="0.25">
      <c r="B107" s="405"/>
      <c r="C107" s="396"/>
      <c r="D107" s="396"/>
      <c r="E107" s="396"/>
      <c r="F107" s="396"/>
      <c r="G107" s="396"/>
      <c r="H107" s="396"/>
      <c r="I107" s="396"/>
      <c r="J107" s="396"/>
      <c r="K107" s="396"/>
      <c r="L107" s="396"/>
      <c r="M107" s="396"/>
      <c r="N107" s="396"/>
      <c r="O107" s="396"/>
      <c r="P107" s="396"/>
      <c r="Q107" s="406"/>
      <c r="R107" s="406"/>
      <c r="S107" s="406"/>
      <c r="T107" s="407"/>
      <c r="U107" s="408"/>
      <c r="V107" s="408"/>
      <c r="W107" s="366"/>
    </row>
    <row r="108" spans="2:23" x14ac:dyDescent="0.25">
      <c r="B108" s="405"/>
      <c r="C108" s="396"/>
      <c r="D108" s="396"/>
      <c r="E108" s="396"/>
      <c r="F108" s="396"/>
      <c r="G108" s="396"/>
      <c r="H108" s="396"/>
      <c r="I108" s="396"/>
      <c r="J108" s="396"/>
      <c r="K108" s="396"/>
      <c r="L108" s="396"/>
      <c r="M108" s="396"/>
      <c r="N108" s="396"/>
      <c r="O108" s="396"/>
      <c r="P108" s="396"/>
      <c r="Q108" s="409"/>
      <c r="R108" s="409"/>
      <c r="S108" s="409"/>
      <c r="T108" s="410"/>
      <c r="U108" s="408"/>
      <c r="V108" s="408"/>
      <c r="W108" s="366"/>
    </row>
    <row r="109" spans="2:23" x14ac:dyDescent="0.25">
      <c r="B109" s="411"/>
      <c r="C109" s="396"/>
      <c r="D109" s="396"/>
      <c r="E109" s="396"/>
      <c r="F109" s="396"/>
      <c r="G109" s="396"/>
      <c r="H109" s="396"/>
      <c r="I109" s="396"/>
      <c r="J109" s="396"/>
      <c r="K109" s="396"/>
      <c r="L109" s="396"/>
      <c r="M109" s="396"/>
      <c r="N109" s="396"/>
      <c r="O109" s="396"/>
      <c r="P109" s="396"/>
      <c r="Q109" s="412"/>
      <c r="R109" s="412"/>
      <c r="S109" s="412"/>
      <c r="T109" s="345"/>
      <c r="U109" s="408"/>
      <c r="V109" s="408"/>
      <c r="W109" s="366"/>
    </row>
    <row r="110" spans="2:23" x14ac:dyDescent="0.25">
      <c r="B110" s="411"/>
      <c r="C110" s="396"/>
      <c r="D110" s="396"/>
      <c r="E110" s="396"/>
      <c r="F110" s="396"/>
      <c r="G110" s="396"/>
      <c r="H110" s="396"/>
      <c r="I110" s="396"/>
      <c r="J110" s="396"/>
      <c r="K110" s="396"/>
      <c r="L110" s="396"/>
      <c r="M110" s="396"/>
      <c r="N110" s="396"/>
      <c r="O110" s="396"/>
      <c r="P110" s="396"/>
      <c r="Q110" s="413"/>
      <c r="R110" s="413"/>
      <c r="S110" s="413"/>
      <c r="T110" s="414"/>
      <c r="U110" s="415"/>
      <c r="V110" s="415"/>
      <c r="W110" s="355"/>
    </row>
    <row r="111" spans="2:23" x14ac:dyDescent="0.25">
      <c r="B111" s="416"/>
      <c r="C111" s="416"/>
      <c r="D111" s="416"/>
      <c r="E111" s="416"/>
      <c r="F111" s="416"/>
      <c r="G111" s="416"/>
      <c r="H111" s="416"/>
      <c r="I111" s="416"/>
      <c r="J111" s="416"/>
      <c r="K111" s="416"/>
      <c r="L111" s="416"/>
      <c r="M111" s="416"/>
      <c r="N111" s="416"/>
      <c r="O111" s="416"/>
      <c r="P111" s="416"/>
      <c r="Q111" s="417"/>
      <c r="R111" s="417"/>
      <c r="S111" s="417"/>
      <c r="T111" s="418"/>
      <c r="U111" s="419"/>
      <c r="V111" s="419"/>
      <c r="W111" s="355"/>
    </row>
    <row r="112" spans="2:23" x14ac:dyDescent="0.25">
      <c r="B112" s="417"/>
      <c r="C112" s="417"/>
      <c r="D112" s="417"/>
      <c r="E112" s="417"/>
      <c r="F112" s="417"/>
      <c r="G112" s="417"/>
      <c r="H112" s="417"/>
      <c r="I112" s="417"/>
      <c r="J112" s="417"/>
      <c r="K112" s="417"/>
      <c r="L112" s="417"/>
      <c r="M112" s="417"/>
      <c r="N112" s="417"/>
      <c r="O112" s="417"/>
      <c r="P112" s="417"/>
      <c r="Q112" s="417"/>
      <c r="R112" s="417"/>
      <c r="S112" s="417"/>
      <c r="T112" s="417"/>
      <c r="U112" s="417"/>
      <c r="V112" s="417"/>
      <c r="W112" s="417"/>
    </row>
    <row r="113" spans="2:23" x14ac:dyDescent="0.25">
      <c r="B113" s="420"/>
      <c r="C113" s="421"/>
      <c r="D113" s="421"/>
      <c r="E113" s="421"/>
      <c r="F113" s="421"/>
      <c r="G113" s="421"/>
      <c r="H113" s="421"/>
      <c r="I113" s="421"/>
      <c r="J113" s="421"/>
      <c r="K113" s="421"/>
      <c r="L113" s="421"/>
      <c r="M113" s="421"/>
      <c r="N113" s="421"/>
      <c r="O113" s="421"/>
      <c r="P113" s="421"/>
      <c r="Q113" s="421"/>
      <c r="R113" s="421"/>
      <c r="S113" s="421"/>
      <c r="T113" s="422"/>
      <c r="U113" s="423"/>
      <c r="V113" s="423"/>
      <c r="W113" s="423"/>
    </row>
    <row r="114" spans="2:23" x14ac:dyDescent="0.25">
      <c r="B114" s="424"/>
      <c r="C114" s="424"/>
      <c r="D114" s="424"/>
      <c r="E114" s="424"/>
      <c r="F114" s="424"/>
      <c r="G114" s="424"/>
      <c r="H114" s="424"/>
      <c r="I114" s="424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5"/>
      <c r="V114" s="425"/>
      <c r="W114" s="418"/>
    </row>
    <row r="115" spans="2:23" x14ac:dyDescent="0.25">
      <c r="B115" s="424"/>
      <c r="C115" s="424"/>
      <c r="D115" s="424"/>
      <c r="E115" s="424"/>
      <c r="F115" s="424"/>
      <c r="G115" s="424"/>
      <c r="H115" s="424"/>
      <c r="I115" s="424"/>
      <c r="J115" s="424"/>
      <c r="K115" s="424"/>
      <c r="L115" s="424"/>
      <c r="M115" s="424"/>
      <c r="N115" s="424"/>
      <c r="O115" s="424"/>
      <c r="P115" s="424"/>
      <c r="Q115" s="424"/>
      <c r="R115" s="424"/>
      <c r="S115" s="424"/>
      <c r="T115" s="424"/>
      <c r="U115" s="426"/>
      <c r="V115" s="427"/>
      <c r="W115" s="418"/>
    </row>
    <row r="116" spans="2:23" x14ac:dyDescent="0.25">
      <c r="B116" s="424"/>
      <c r="C116" s="424"/>
      <c r="D116" s="424"/>
      <c r="E116" s="424"/>
      <c r="F116" s="424"/>
      <c r="G116" s="424"/>
      <c r="H116" s="424"/>
      <c r="I116" s="424"/>
      <c r="J116" s="424"/>
      <c r="K116" s="424"/>
      <c r="L116" s="424"/>
      <c r="M116" s="424"/>
      <c r="N116" s="424"/>
      <c r="O116" s="424"/>
      <c r="P116" s="424"/>
      <c r="Q116" s="424"/>
      <c r="R116" s="424"/>
      <c r="S116" s="424"/>
      <c r="T116" s="424"/>
      <c r="U116" s="427"/>
      <c r="V116" s="427"/>
      <c r="W116" s="418"/>
    </row>
    <row r="117" spans="2:23" x14ac:dyDescent="0.25">
      <c r="B117" s="428"/>
      <c r="C117" s="428"/>
      <c r="D117" s="428"/>
      <c r="E117" s="428"/>
      <c r="F117" s="428"/>
      <c r="G117" s="428"/>
      <c r="H117" s="428"/>
      <c r="I117" s="428"/>
      <c r="J117" s="428"/>
      <c r="K117" s="428"/>
      <c r="L117" s="428"/>
      <c r="M117" s="428"/>
      <c r="N117" s="428"/>
      <c r="O117" s="428"/>
      <c r="P117" s="428"/>
      <c r="Q117" s="428"/>
      <c r="R117" s="428"/>
      <c r="S117" s="428"/>
      <c r="T117" s="405"/>
      <c r="U117" s="429"/>
      <c r="V117" s="429"/>
      <c r="W117" s="418"/>
    </row>
    <row r="118" spans="2:23" x14ac:dyDescent="0.25">
      <c r="B118" s="430"/>
      <c r="C118" s="430"/>
      <c r="D118" s="430"/>
      <c r="E118" s="430"/>
      <c r="F118" s="430"/>
      <c r="G118" s="430"/>
      <c r="H118" s="430"/>
      <c r="I118" s="430"/>
      <c r="J118" s="430"/>
      <c r="K118" s="430"/>
      <c r="L118" s="430"/>
      <c r="M118" s="430"/>
      <c r="N118" s="430"/>
      <c r="O118" s="430"/>
      <c r="P118" s="430"/>
      <c r="Q118" s="430"/>
      <c r="R118" s="430"/>
      <c r="S118" s="430"/>
      <c r="T118" s="431"/>
      <c r="U118" s="429"/>
      <c r="V118" s="429"/>
      <c r="W118" s="418"/>
    </row>
    <row r="119" spans="2:23" x14ac:dyDescent="0.25">
      <c r="B119" s="430"/>
      <c r="C119" s="430"/>
      <c r="D119" s="430"/>
      <c r="E119" s="430"/>
      <c r="F119" s="430"/>
      <c r="G119" s="430"/>
      <c r="H119" s="430"/>
      <c r="I119" s="430"/>
      <c r="J119" s="430"/>
      <c r="K119" s="430"/>
      <c r="L119" s="430"/>
      <c r="M119" s="430"/>
      <c r="N119" s="430"/>
      <c r="O119" s="430"/>
      <c r="P119" s="430"/>
      <c r="Q119" s="430"/>
      <c r="R119" s="430"/>
      <c r="S119" s="430"/>
      <c r="T119" s="431"/>
      <c r="U119" s="429"/>
      <c r="V119" s="429"/>
      <c r="W119" s="418"/>
    </row>
    <row r="120" spans="2:23" x14ac:dyDescent="0.25">
      <c r="B120" s="432"/>
      <c r="C120" s="396"/>
      <c r="D120" s="396"/>
      <c r="E120" s="396"/>
      <c r="F120" s="396"/>
      <c r="G120" s="396"/>
      <c r="H120" s="396"/>
      <c r="I120" s="396"/>
      <c r="J120" s="396"/>
      <c r="K120" s="396"/>
      <c r="L120" s="396"/>
      <c r="M120" s="396"/>
      <c r="N120" s="396"/>
      <c r="O120" s="396"/>
      <c r="P120" s="396"/>
      <c r="Q120" s="396"/>
      <c r="R120" s="396"/>
      <c r="S120" s="396"/>
      <c r="T120" s="433"/>
      <c r="U120" s="434"/>
      <c r="V120" s="434"/>
      <c r="W120" s="418"/>
    </row>
    <row r="121" spans="2:23" x14ac:dyDescent="0.25">
      <c r="B121" s="432"/>
      <c r="C121" s="396"/>
      <c r="D121" s="396"/>
      <c r="E121" s="396"/>
      <c r="F121" s="396"/>
      <c r="G121" s="396"/>
      <c r="H121" s="396"/>
      <c r="I121" s="396"/>
      <c r="J121" s="396"/>
      <c r="K121" s="396"/>
      <c r="L121" s="396"/>
      <c r="M121" s="396"/>
      <c r="N121" s="396"/>
      <c r="O121" s="396"/>
      <c r="P121" s="396"/>
      <c r="Q121" s="396"/>
      <c r="R121" s="396"/>
      <c r="S121" s="396"/>
      <c r="T121" s="433"/>
      <c r="U121" s="415"/>
      <c r="V121" s="415"/>
      <c r="W121" s="418"/>
    </row>
    <row r="122" spans="2:23" x14ac:dyDescent="0.25">
      <c r="B122" s="430"/>
      <c r="C122" s="430"/>
      <c r="D122" s="430"/>
      <c r="E122" s="430"/>
      <c r="F122" s="430"/>
      <c r="G122" s="430"/>
      <c r="H122" s="430"/>
      <c r="I122" s="430"/>
      <c r="J122" s="430"/>
      <c r="K122" s="430"/>
      <c r="L122" s="430"/>
      <c r="M122" s="430"/>
      <c r="N122" s="430"/>
      <c r="O122" s="430"/>
      <c r="P122" s="430"/>
      <c r="Q122" s="430"/>
      <c r="R122" s="430"/>
      <c r="S122" s="430"/>
      <c r="T122" s="431"/>
      <c r="U122" s="429"/>
      <c r="V122" s="429"/>
      <c r="W122" s="418"/>
    </row>
    <row r="123" spans="2:23" x14ac:dyDescent="0.25">
      <c r="B123" s="435"/>
      <c r="C123" s="435"/>
      <c r="D123" s="435"/>
      <c r="E123" s="435"/>
      <c r="F123" s="435"/>
      <c r="G123" s="435"/>
      <c r="H123" s="436"/>
      <c r="I123" s="436"/>
      <c r="J123" s="436"/>
      <c r="K123" s="436"/>
      <c r="L123" s="436"/>
      <c r="M123" s="436"/>
      <c r="N123" s="436"/>
      <c r="O123" s="436"/>
      <c r="P123" s="436"/>
      <c r="Q123" s="418"/>
      <c r="R123" s="418"/>
      <c r="S123" s="418"/>
      <c r="T123" s="418"/>
      <c r="U123" s="437"/>
      <c r="V123" s="437"/>
      <c r="W123" s="418"/>
    </row>
    <row r="124" spans="2:23" x14ac:dyDescent="0.25">
      <c r="B124" s="438"/>
      <c r="C124" s="438"/>
      <c r="D124" s="438"/>
      <c r="E124" s="438"/>
      <c r="F124" s="438"/>
      <c r="G124" s="438"/>
      <c r="H124" s="438"/>
      <c r="I124" s="438"/>
      <c r="J124" s="438"/>
      <c r="K124" s="438"/>
      <c r="L124" s="438"/>
      <c r="M124" s="438"/>
      <c r="N124" s="438"/>
      <c r="O124" s="438"/>
      <c r="P124" s="438"/>
      <c r="Q124" s="438"/>
      <c r="R124" s="438"/>
      <c r="S124" s="438"/>
      <c r="T124" s="438"/>
      <c r="U124" s="438"/>
      <c r="V124" s="438"/>
      <c r="W124" s="418"/>
    </row>
    <row r="125" spans="2:23" x14ac:dyDescent="0.25">
      <c r="B125" s="430"/>
      <c r="C125" s="430"/>
      <c r="D125" s="430"/>
      <c r="E125" s="430"/>
      <c r="F125" s="430"/>
      <c r="G125" s="430"/>
      <c r="H125" s="430"/>
      <c r="I125" s="430"/>
      <c r="J125" s="430"/>
      <c r="K125" s="430"/>
      <c r="L125" s="430"/>
      <c r="M125" s="430"/>
      <c r="N125" s="430"/>
      <c r="O125" s="430"/>
      <c r="P125" s="430"/>
      <c r="Q125" s="430"/>
      <c r="R125" s="430"/>
      <c r="S125" s="430"/>
      <c r="T125" s="431"/>
      <c r="U125" s="408"/>
      <c r="V125" s="408"/>
      <c r="W125" s="418"/>
    </row>
    <row r="126" spans="2:23" x14ac:dyDescent="0.25">
      <c r="B126" s="430"/>
      <c r="C126" s="430"/>
      <c r="D126" s="430"/>
      <c r="E126" s="430"/>
      <c r="F126" s="430"/>
      <c r="G126" s="430"/>
      <c r="H126" s="430"/>
      <c r="I126" s="430"/>
      <c r="J126" s="430"/>
      <c r="K126" s="430"/>
      <c r="L126" s="430"/>
      <c r="M126" s="430"/>
      <c r="N126" s="430"/>
      <c r="O126" s="430"/>
      <c r="P126" s="430"/>
      <c r="Q126" s="430"/>
      <c r="R126" s="430"/>
      <c r="S126" s="430"/>
      <c r="T126" s="431"/>
      <c r="U126" s="408"/>
      <c r="V126" s="408"/>
      <c r="W126" s="418"/>
    </row>
  </sheetData>
  <mergeCells count="356">
    <mergeCell ref="H123:P123"/>
    <mergeCell ref="B124:V124"/>
    <mergeCell ref="B125:S125"/>
    <mergeCell ref="U125:V125"/>
    <mergeCell ref="B126:S126"/>
    <mergeCell ref="U126:V126"/>
    <mergeCell ref="C120:S120"/>
    <mergeCell ref="U120:V120"/>
    <mergeCell ref="C121:S121"/>
    <mergeCell ref="U121:V121"/>
    <mergeCell ref="B122:S122"/>
    <mergeCell ref="U122:V122"/>
    <mergeCell ref="U114:V114"/>
    <mergeCell ref="B117:S117"/>
    <mergeCell ref="U117:V117"/>
    <mergeCell ref="B118:S118"/>
    <mergeCell ref="U118:V118"/>
    <mergeCell ref="B119:S119"/>
    <mergeCell ref="U119:V119"/>
    <mergeCell ref="B111:P111"/>
    <mergeCell ref="Q111:S111"/>
    <mergeCell ref="U111:V111"/>
    <mergeCell ref="B112:W112"/>
    <mergeCell ref="B113:S113"/>
    <mergeCell ref="U113:W113"/>
    <mergeCell ref="C109:P109"/>
    <mergeCell ref="Q109:S109"/>
    <mergeCell ref="U109:V109"/>
    <mergeCell ref="C110:P110"/>
    <mergeCell ref="Q110:S110"/>
    <mergeCell ref="U110:V110"/>
    <mergeCell ref="Q106:S106"/>
    <mergeCell ref="U106:V106"/>
    <mergeCell ref="C107:P107"/>
    <mergeCell ref="Q107:S107"/>
    <mergeCell ref="U107:V107"/>
    <mergeCell ref="C108:P108"/>
    <mergeCell ref="Q108:S108"/>
    <mergeCell ref="U108:V108"/>
    <mergeCell ref="C103:P103"/>
    <mergeCell ref="Q103:S103"/>
    <mergeCell ref="U103:V103"/>
    <mergeCell ref="C104:S104"/>
    <mergeCell ref="U104:V104"/>
    <mergeCell ref="C105:V105"/>
    <mergeCell ref="B100:S100"/>
    <mergeCell ref="U100:V100"/>
    <mergeCell ref="B101:S101"/>
    <mergeCell ref="U101:V101"/>
    <mergeCell ref="C102:T102"/>
    <mergeCell ref="U102:V102"/>
    <mergeCell ref="C97:S97"/>
    <mergeCell ref="U97:V97"/>
    <mergeCell ref="C98:S98"/>
    <mergeCell ref="U98:V98"/>
    <mergeCell ref="C99:S99"/>
    <mergeCell ref="U99:V99"/>
    <mergeCell ref="B94:S94"/>
    <mergeCell ref="U94:V94"/>
    <mergeCell ref="B95:S95"/>
    <mergeCell ref="U95:V95"/>
    <mergeCell ref="B96:S96"/>
    <mergeCell ref="U96:V96"/>
    <mergeCell ref="B90:P90"/>
    <mergeCell ref="Q90:S90"/>
    <mergeCell ref="U90:V90"/>
    <mergeCell ref="B92:T92"/>
    <mergeCell ref="U92:W92"/>
    <mergeCell ref="B93:V93"/>
    <mergeCell ref="Q87:S87"/>
    <mergeCell ref="U87:V87"/>
    <mergeCell ref="C88:P88"/>
    <mergeCell ref="Q88:S88"/>
    <mergeCell ref="U88:V88"/>
    <mergeCell ref="C89:P89"/>
    <mergeCell ref="Q89:S89"/>
    <mergeCell ref="Q84:S84"/>
    <mergeCell ref="U84:V84"/>
    <mergeCell ref="C85:P85"/>
    <mergeCell ref="Q85:S85"/>
    <mergeCell ref="U85:V85"/>
    <mergeCell ref="C86:P86"/>
    <mergeCell ref="Q86:S86"/>
    <mergeCell ref="U86:V86"/>
    <mergeCell ref="C82:P82"/>
    <mergeCell ref="Q82:S82"/>
    <mergeCell ref="U82:V82"/>
    <mergeCell ref="C83:P83"/>
    <mergeCell ref="Q83:S83"/>
    <mergeCell ref="U83:V83"/>
    <mergeCell ref="C80:P80"/>
    <mergeCell ref="Q80:S80"/>
    <mergeCell ref="U80:V80"/>
    <mergeCell ref="C81:P81"/>
    <mergeCell ref="Q81:S81"/>
    <mergeCell ref="U81:V81"/>
    <mergeCell ref="C77:P77"/>
    <mergeCell ref="Q77:S77"/>
    <mergeCell ref="U77:V77"/>
    <mergeCell ref="U78:V78"/>
    <mergeCell ref="Q79:S79"/>
    <mergeCell ref="U79:V79"/>
    <mergeCell ref="C75:P75"/>
    <mergeCell ref="Q75:S75"/>
    <mergeCell ref="U75:V75"/>
    <mergeCell ref="C76:P76"/>
    <mergeCell ref="Q76:S76"/>
    <mergeCell ref="U76:V76"/>
    <mergeCell ref="C71:P71"/>
    <mergeCell ref="Q71:S71"/>
    <mergeCell ref="U71:V71"/>
    <mergeCell ref="U72:V72"/>
    <mergeCell ref="C73:P73"/>
    <mergeCell ref="Q73:S73"/>
    <mergeCell ref="U73:V73"/>
    <mergeCell ref="C68:P68"/>
    <mergeCell ref="Q68:S68"/>
    <mergeCell ref="U68:V68"/>
    <mergeCell ref="C69:P69"/>
    <mergeCell ref="U69:V69"/>
    <mergeCell ref="C70:P70"/>
    <mergeCell ref="C64:P64"/>
    <mergeCell ref="Q64:S64"/>
    <mergeCell ref="U64:V64"/>
    <mergeCell ref="C65:P65"/>
    <mergeCell ref="C66:P66"/>
    <mergeCell ref="C67:P67"/>
    <mergeCell ref="Q67:S67"/>
    <mergeCell ref="U67:V67"/>
    <mergeCell ref="C62:P62"/>
    <mergeCell ref="Q62:S62"/>
    <mergeCell ref="U62:V62"/>
    <mergeCell ref="C63:P63"/>
    <mergeCell ref="Q63:S63"/>
    <mergeCell ref="U63:V63"/>
    <mergeCell ref="C60:P60"/>
    <mergeCell ref="Q60:S60"/>
    <mergeCell ref="U60:V60"/>
    <mergeCell ref="C61:P61"/>
    <mergeCell ref="Q61:S61"/>
    <mergeCell ref="U61:V61"/>
    <mergeCell ref="C58:P58"/>
    <mergeCell ref="Q58:S58"/>
    <mergeCell ref="U58:V58"/>
    <mergeCell ref="C59:P59"/>
    <mergeCell ref="Q59:S59"/>
    <mergeCell ref="U59:V59"/>
    <mergeCell ref="C56:P56"/>
    <mergeCell ref="Q56:S56"/>
    <mergeCell ref="U56:V56"/>
    <mergeCell ref="C57:P57"/>
    <mergeCell ref="Q57:S57"/>
    <mergeCell ref="U57:V57"/>
    <mergeCell ref="C52:P52"/>
    <mergeCell ref="C53:P53"/>
    <mergeCell ref="Q54:S54"/>
    <mergeCell ref="U54:V54"/>
    <mergeCell ref="C55:P55"/>
    <mergeCell ref="Q55:S55"/>
    <mergeCell ref="U55:V55"/>
    <mergeCell ref="C50:P50"/>
    <mergeCell ref="Q50:S50"/>
    <mergeCell ref="U50:V50"/>
    <mergeCell ref="C51:P51"/>
    <mergeCell ref="Q51:S51"/>
    <mergeCell ref="U51:V51"/>
    <mergeCell ref="C48:P48"/>
    <mergeCell ref="Q48:S48"/>
    <mergeCell ref="U48:V48"/>
    <mergeCell ref="C49:P49"/>
    <mergeCell ref="Q49:S49"/>
    <mergeCell ref="U49:V49"/>
    <mergeCell ref="C46:P46"/>
    <mergeCell ref="Q46:S46"/>
    <mergeCell ref="U46:V46"/>
    <mergeCell ref="C47:P47"/>
    <mergeCell ref="Q47:S47"/>
    <mergeCell ref="U47:V47"/>
    <mergeCell ref="C44:P44"/>
    <mergeCell ref="Q44:S44"/>
    <mergeCell ref="U44:V44"/>
    <mergeCell ref="C45:P45"/>
    <mergeCell ref="Q45:S45"/>
    <mergeCell ref="U45:V45"/>
    <mergeCell ref="AR41:AT41"/>
    <mergeCell ref="AU41:AV41"/>
    <mergeCell ref="B42:P42"/>
    <mergeCell ref="Q42:S42"/>
    <mergeCell ref="U42:V42"/>
    <mergeCell ref="B43:P43"/>
    <mergeCell ref="Q43:W43"/>
    <mergeCell ref="B40:P40"/>
    <mergeCell ref="Q40:S40"/>
    <mergeCell ref="T40:W40"/>
    <mergeCell ref="Q41:T41"/>
    <mergeCell ref="U41:W41"/>
    <mergeCell ref="AD41:AQ41"/>
    <mergeCell ref="AC38:AQ39"/>
    <mergeCell ref="AR38:AV38"/>
    <mergeCell ref="AW38:AX38"/>
    <mergeCell ref="AY38:AY39"/>
    <mergeCell ref="Q39:S39"/>
    <mergeCell ref="T39:W39"/>
    <mergeCell ref="AR39:AT39"/>
    <mergeCell ref="AU39:AV39"/>
    <mergeCell ref="B37:I37"/>
    <mergeCell ref="J37:K37"/>
    <mergeCell ref="L37:N37"/>
    <mergeCell ref="O37:P37"/>
    <mergeCell ref="Q37:S37"/>
    <mergeCell ref="B38:I38"/>
    <mergeCell ref="J38:K38"/>
    <mergeCell ref="L38:N38"/>
    <mergeCell ref="O38:P38"/>
    <mergeCell ref="Q38:S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verticalDpi="0" r:id="rId1"/>
  <rowBreaks count="1" manualBreakCount="1">
    <brk id="112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Дзержин.211А (17)</vt:lpstr>
      <vt:lpstr>'Дзержин.211А (17)'!Область_печати</vt:lpstr>
    </vt:vector>
  </TitlesOfParts>
  <Company>Home Computers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Golubev Dmitry</dc:creator>
  <cp:lastModifiedBy>Golubev Dmitry</cp:lastModifiedBy>
  <dcterms:created xsi:type="dcterms:W3CDTF">2018-04-01T20:08:01Z</dcterms:created>
  <dcterms:modified xsi:type="dcterms:W3CDTF">2018-04-01T20:08:02Z</dcterms:modified>
</cp:coreProperties>
</file>