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Орджоник.1 А(17)" sheetId="1" r:id="rId1"/>
  </sheets>
  <definedNames>
    <definedName name="_xlnm.Print_Area" localSheetId="0">'Орджоник.1 А(17)'!$A$1:$W$130</definedName>
  </definedNames>
  <calcPr calcId="145621"/>
</workbook>
</file>

<file path=xl/calcChain.xml><?xml version="1.0" encoding="utf-8"?>
<calcChain xmlns="http://schemas.openxmlformats.org/spreadsheetml/2006/main">
  <c r="U104" i="1" l="1"/>
  <c r="U99" i="1"/>
  <c r="U100" i="1" s="1"/>
  <c r="U105" i="1" s="1"/>
  <c r="T94" i="1"/>
  <c r="Q92" i="1"/>
  <c r="U92" i="1" s="1"/>
  <c r="W92" i="1" s="1"/>
  <c r="Q90" i="1"/>
  <c r="U90" i="1" s="1"/>
  <c r="W90" i="1" s="1"/>
  <c r="W86" i="1"/>
  <c r="Q86" i="1"/>
  <c r="Q85" i="1"/>
  <c r="U85" i="1" s="1"/>
  <c r="W85" i="1" s="1"/>
  <c r="W81" i="1"/>
  <c r="U81" i="1"/>
  <c r="T81" i="1"/>
  <c r="Q81" i="1"/>
  <c r="W79" i="1"/>
  <c r="Q77" i="1"/>
  <c r="U77" i="1" s="1"/>
  <c r="W77" i="1" s="1"/>
  <c r="Q71" i="1"/>
  <c r="U71" i="1" s="1"/>
  <c r="W71" i="1" s="1"/>
  <c r="Q51" i="1"/>
  <c r="U51" i="1" s="1"/>
  <c r="W51" i="1" s="1"/>
  <c r="U48" i="1"/>
  <c r="U46" i="1"/>
  <c r="U43" i="1"/>
  <c r="AX40" i="1"/>
  <c r="AY40" i="1" s="1"/>
  <c r="AW40" i="1"/>
  <c r="AU40" i="1"/>
  <c r="AR40" i="1"/>
  <c r="L37" i="1"/>
  <c r="L33" i="1" s="1"/>
  <c r="Q33" i="1" s="1"/>
  <c r="Q36" i="1"/>
  <c r="Q35" i="1"/>
  <c r="Q34" i="1"/>
  <c r="O33" i="1"/>
  <c r="J33" i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J21" i="1"/>
  <c r="G9" i="1"/>
  <c r="Q79" i="1" s="1"/>
  <c r="Q37" i="1" l="1"/>
  <c r="W43" i="1"/>
  <c r="Q61" i="1"/>
  <c r="U61" i="1" s="1"/>
  <c r="W61" i="1" s="1"/>
  <c r="Q89" i="1"/>
  <c r="U89" i="1" s="1"/>
  <c r="W89" i="1" s="1"/>
  <c r="Q43" i="1"/>
  <c r="Q58" i="1"/>
  <c r="U58" i="1" s="1"/>
  <c r="W58" i="1" s="1"/>
  <c r="W94" i="1" l="1"/>
  <c r="Q94" i="1"/>
  <c r="U94" i="1"/>
  <c r="U96" i="1" s="1"/>
</calcChain>
</file>

<file path=xl/sharedStrings.xml><?xml version="1.0" encoding="utf-8"?>
<sst xmlns="http://schemas.openxmlformats.org/spreadsheetml/2006/main" count="123" uniqueCount="114">
  <si>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</si>
  <si>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</si>
  <si>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</si>
  <si>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</si>
  <si>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</si>
  <si>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1А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</si>
  <si>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</si>
  <si>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</si>
  <si>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</si>
  <si>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</si>
  <si>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</si>
  <si>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</si>
  <si>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</si>
  <si>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</si>
  <si>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</si>
  <si>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</si>
  <si>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</si>
  <si>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</si>
  <si>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</si>
  <si>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</si>
  <si>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</si>
  <si>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хвс-144,7, э.э-826,8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</si>
  <si>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</si>
  <si>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</si>
  <si>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</si>
  <si>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</si>
  <si>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</si>
  <si>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</si>
  <si>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</si>
  <si>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</si>
  <si>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</si>
  <si>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</si>
  <si>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</si>
  <si>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</si>
  <si>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</si>
  <si>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</si>
  <si>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</si>
  <si>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</si>
  <si>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</si>
  <si>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</si>
  <si>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</si>
  <si>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</si>
  <si>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</si>
  <si>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</si>
  <si>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</si>
  <si>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</si>
  <si>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</si>
  <si>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</si>
  <si>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</si>
  <si>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</si>
  <si>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</si>
  <si>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</si>
  <si>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</si>
  <si>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</si>
  <si>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</si>
  <si>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</si>
  <si>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</si>
  <si>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</si>
  <si>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</si>
  <si>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</si>
  <si>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</si>
  <si>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</si>
  <si>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</si>
  <si>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</si>
  <si>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кирпичной кладки фасадов</t>
  </si>
  <si>
    <t>Вынос мусора</t>
  </si>
  <si>
    <t>Завоз песчано-соляной смеси</t>
  </si>
  <si>
    <t>Ремонт водосточных труб</t>
  </si>
  <si>
    <t>прочистка вентканалов</t>
  </si>
  <si>
    <t>аренда компрессора для промывки системы отопления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</si>
  <si>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</si>
  <si>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</si>
  <si>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</si>
  <si>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</si>
  <si>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инжинерных сетей хвс,гвс,отопления,водоотведенияя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</si>
  <si>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</si>
  <si>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</si>
  <si>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</si>
  <si>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</si>
  <si>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</si>
  <si>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</si>
  <si>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</si>
  <si>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</si>
  <si>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</t>
  </si>
  <si>
    <t>Осмотр и тех.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</si>
  <si>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</si>
  <si>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</si>
  <si>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</si>
  <si>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</si>
  <si>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Гидравлические испытания системы отопления</t>
  </si>
  <si>
    <t>Установка дроссельных шайб</t>
  </si>
  <si>
    <t>Промывка систем теплоснабжения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</si>
  <si>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</si>
  <si>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</si>
  <si>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</si>
  <si>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</si>
  <si>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</si>
  <si>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</si>
  <si>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Работы и услуги по санитарному содержанию общего имущества</t>
  </si>
  <si>
    <t>Санитарное содержание придомовой территоии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</si>
  <si>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</si>
  <si>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</si>
  <si>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</si>
  <si>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</si>
  <si>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</si>
  <si>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</si>
  <si>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</si>
  <si>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</si>
  <si>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</si>
  <si>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</si>
  <si>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</si>
  <si>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</si>
  <si>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</si>
  <si>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 xml:space="preserve">И.о.директора МУ ЖРЭП №5                                         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</si>
</sst>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4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6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1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30"/>
  <sheetViews>
    <sheetView tabSelected="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4" customWidth="1"/>
    <col min="18" max="18" width="2.5703125" style="444" customWidth="1"/>
    <col min="19" max="19" width="9.140625" style="444"/>
    <col min="20" max="20" width="7.5703125" style="444" customWidth="1"/>
    <col min="21" max="22" width="9.140625" style="444"/>
    <col min="23" max="23" width="8.7109375" style="444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8"/>
      <c r="C7" s="3" t="s">
        <v>2</v>
      </c>
      <c r="D7" s="3"/>
      <c r="E7" s="3"/>
      <c r="F7" s="13">
        <v>42736</v>
      </c>
      <c r="G7" s="14"/>
      <c r="H7" s="13">
        <v>43100</v>
      </c>
      <c r="I7" s="14"/>
      <c r="J7" s="14"/>
      <c r="K7" s="14"/>
      <c r="L7" s="15" t="s">
        <v>3</v>
      </c>
      <c r="M7" s="16" t="s">
        <v>4</v>
      </c>
      <c r="N7" s="17"/>
      <c r="O7" s="17"/>
      <c r="P7" s="17"/>
      <c r="Q7" s="17"/>
      <c r="R7" s="17"/>
      <c r="S7" s="17"/>
      <c r="T7" s="18"/>
      <c r="U7" s="19" t="s">
        <v>5</v>
      </c>
      <c r="V7" s="12"/>
      <c r="W7" s="4"/>
    </row>
    <row r="8" spans="2:23" x14ac:dyDescent="0.25">
      <c r="B8" s="20"/>
      <c r="C8" s="1"/>
      <c r="D8" s="1"/>
      <c r="E8" s="2"/>
      <c r="F8" s="2"/>
      <c r="G8" s="2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2"/>
      <c r="U8" s="4"/>
      <c r="V8" s="4"/>
      <c r="W8" s="4"/>
    </row>
    <row r="9" spans="2:23" x14ac:dyDescent="0.25">
      <c r="B9" s="23" t="s">
        <v>6</v>
      </c>
      <c r="C9" s="23"/>
      <c r="D9" s="23"/>
      <c r="E9" s="23"/>
      <c r="F9" s="23"/>
      <c r="G9" s="24">
        <f>G10+G11</f>
        <v>2021.6999999999998</v>
      </c>
      <c r="H9" s="25"/>
      <c r="I9" s="26" t="s">
        <v>7</v>
      </c>
      <c r="J9" s="26"/>
      <c r="K9" s="26"/>
      <c r="L9" s="27">
        <v>4</v>
      </c>
      <c r="M9" s="25"/>
      <c r="N9" s="28" t="s">
        <v>8</v>
      </c>
      <c r="O9" s="28"/>
      <c r="P9" s="28"/>
      <c r="Q9" s="29">
        <v>1962</v>
      </c>
      <c r="R9" s="30"/>
      <c r="S9" s="28" t="s">
        <v>9</v>
      </c>
      <c r="T9" s="28"/>
      <c r="U9" s="28"/>
      <c r="V9" s="28"/>
      <c r="W9" s="28"/>
    </row>
    <row r="10" spans="2:23" x14ac:dyDescent="0.25">
      <c r="B10" s="23" t="s">
        <v>10</v>
      </c>
      <c r="C10" s="23"/>
      <c r="D10" s="23"/>
      <c r="E10" s="23"/>
      <c r="F10" s="23"/>
      <c r="G10" s="24">
        <v>1509.1</v>
      </c>
      <c r="H10" s="25"/>
      <c r="I10" s="28" t="s">
        <v>11</v>
      </c>
      <c r="J10" s="28"/>
      <c r="K10" s="28"/>
      <c r="L10" s="27">
        <v>3</v>
      </c>
      <c r="M10" s="31"/>
      <c r="N10" s="32" t="s">
        <v>12</v>
      </c>
      <c r="O10" s="32"/>
      <c r="P10" s="33" t="s">
        <v>13</v>
      </c>
      <c r="Q10" s="33"/>
      <c r="R10" s="30"/>
      <c r="S10" s="34" t="s">
        <v>14</v>
      </c>
      <c r="T10" s="34"/>
      <c r="U10" s="34"/>
      <c r="V10" s="34"/>
      <c r="W10" s="34"/>
    </row>
    <row r="11" spans="2:23" x14ac:dyDescent="0.25">
      <c r="B11" s="23" t="s">
        <v>15</v>
      </c>
      <c r="C11" s="23"/>
      <c r="D11" s="23"/>
      <c r="E11" s="23"/>
      <c r="F11" s="23"/>
      <c r="G11" s="35">
        <v>512.6</v>
      </c>
      <c r="H11" s="25"/>
      <c r="I11" s="28" t="s">
        <v>16</v>
      </c>
      <c r="J11" s="28"/>
      <c r="K11" s="28"/>
      <c r="L11" s="36">
        <v>0</v>
      </c>
      <c r="M11" s="31"/>
      <c r="N11" s="28" t="s">
        <v>17</v>
      </c>
      <c r="O11" s="28"/>
      <c r="P11" s="28"/>
      <c r="Q11" s="37">
        <v>720</v>
      </c>
      <c r="R11" s="30"/>
      <c r="S11" s="34"/>
      <c r="T11" s="34"/>
      <c r="U11" s="34"/>
      <c r="V11" s="34"/>
      <c r="W11" s="34"/>
    </row>
    <row r="12" spans="2:23" x14ac:dyDescent="0.25">
      <c r="B12" s="23" t="s">
        <v>18</v>
      </c>
      <c r="C12" s="23"/>
      <c r="D12" s="23"/>
      <c r="E12" s="23"/>
      <c r="F12" s="23"/>
      <c r="G12" s="35">
        <v>1061</v>
      </c>
      <c r="H12" s="25"/>
      <c r="I12" s="28" t="s">
        <v>19</v>
      </c>
      <c r="J12" s="28"/>
      <c r="K12" s="28"/>
      <c r="L12" s="36">
        <v>36</v>
      </c>
      <c r="M12" s="25"/>
      <c r="N12" s="26" t="s">
        <v>20</v>
      </c>
      <c r="O12" s="26"/>
      <c r="P12" s="26"/>
      <c r="Q12" s="38" t="s">
        <v>21</v>
      </c>
      <c r="R12" s="39"/>
      <c r="S12" s="34"/>
      <c r="T12" s="34"/>
      <c r="U12" s="34"/>
      <c r="V12" s="34"/>
      <c r="W12" s="34"/>
    </row>
    <row r="13" spans="2:23" x14ac:dyDescent="0.25">
      <c r="B13" s="23" t="s">
        <v>22</v>
      </c>
      <c r="C13" s="23"/>
      <c r="D13" s="23"/>
      <c r="E13" s="23"/>
      <c r="F13" s="23"/>
      <c r="G13" s="35">
        <v>680</v>
      </c>
      <c r="H13" s="25"/>
      <c r="I13" s="28" t="s">
        <v>23</v>
      </c>
      <c r="J13" s="28"/>
      <c r="K13" s="28"/>
      <c r="L13" s="40">
        <v>51</v>
      </c>
      <c r="M13" s="25"/>
      <c r="N13" s="26"/>
      <c r="O13" s="26"/>
      <c r="P13" s="26"/>
      <c r="Q13" s="41"/>
      <c r="R13" s="39"/>
      <c r="S13" s="28" t="s">
        <v>24</v>
      </c>
      <c r="T13" s="28"/>
      <c r="U13" s="28"/>
      <c r="V13" s="42" t="s">
        <v>25</v>
      </c>
      <c r="W13" s="42"/>
    </row>
    <row r="14" spans="2:23" x14ac:dyDescent="0.25">
      <c r="B14" s="43"/>
      <c r="C14" s="1"/>
      <c r="D14" s="1"/>
      <c r="E14" s="1"/>
      <c r="F14" s="1"/>
      <c r="G14" s="1"/>
      <c r="H14" s="44"/>
      <c r="I14" s="44"/>
      <c r="J14" s="44"/>
      <c r="K14" s="44"/>
      <c r="L14" s="45"/>
      <c r="M14" s="44"/>
      <c r="N14" s="44"/>
      <c r="O14" s="44"/>
      <c r="P14" s="46"/>
      <c r="Q14" s="47"/>
      <c r="R14" s="47"/>
      <c r="S14" s="47"/>
      <c r="T14" s="48"/>
      <c r="U14" s="49"/>
      <c r="V14" s="49"/>
      <c r="W14" s="50"/>
    </row>
    <row r="15" spans="2:23" x14ac:dyDescent="0.25">
      <c r="B15" s="51" t="s">
        <v>26</v>
      </c>
      <c r="C15" s="51"/>
      <c r="D15" s="51"/>
      <c r="E15" s="51"/>
      <c r="F15" s="51"/>
      <c r="G15" s="51"/>
      <c r="H15" s="52">
        <v>14.6</v>
      </c>
      <c r="I15" s="53"/>
      <c r="J15" s="44"/>
      <c r="K15" s="44"/>
      <c r="L15" s="44"/>
      <c r="M15" s="44"/>
      <c r="N15" s="44"/>
      <c r="O15" s="44"/>
      <c r="P15" s="44"/>
      <c r="Q15" s="39"/>
      <c r="R15" s="39"/>
      <c r="S15" s="39"/>
      <c r="T15" s="30"/>
      <c r="U15" s="39"/>
      <c r="V15" s="39"/>
      <c r="W15" s="50"/>
    </row>
    <row r="16" spans="2:23" x14ac:dyDescent="0.25">
      <c r="B16" s="8"/>
      <c r="C16" s="2"/>
      <c r="D16" s="2"/>
      <c r="E16" s="2"/>
      <c r="F16" s="2"/>
      <c r="G16" s="2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11"/>
      <c r="U16" s="22"/>
      <c r="V16" s="22"/>
      <c r="W16" s="4"/>
    </row>
    <row r="17" spans="2:23" x14ac:dyDescent="0.25">
      <c r="B17" s="56" t="s">
        <v>27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0</v>
      </c>
      <c r="Q17" s="58"/>
      <c r="R17" s="58"/>
      <c r="S17" s="59"/>
      <c r="T17" s="60"/>
      <c r="U17" s="22"/>
      <c r="V17" s="22"/>
      <c r="W17" s="4"/>
    </row>
    <row r="18" spans="2:23" x14ac:dyDescent="0.25"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5" t="s">
        <v>29</v>
      </c>
      <c r="C20" s="65"/>
      <c r="D20" s="65"/>
      <c r="E20" s="65"/>
      <c r="F20" s="65"/>
      <c r="G20" s="65"/>
      <c r="H20" s="65"/>
      <c r="I20" s="65"/>
      <c r="J20" s="66" t="s">
        <v>30</v>
      </c>
      <c r="K20" s="66"/>
      <c r="L20" s="66" t="s">
        <v>31</v>
      </c>
      <c r="M20" s="66"/>
      <c r="N20" s="66"/>
      <c r="O20" s="67" t="s">
        <v>32</v>
      </c>
      <c r="P20" s="68"/>
      <c r="Q20" s="69" t="s">
        <v>33</v>
      </c>
      <c r="R20" s="70"/>
      <c r="S20" s="71"/>
      <c r="T20" s="72"/>
      <c r="U20" s="4"/>
      <c r="V20" s="4"/>
      <c r="W20" s="4"/>
    </row>
    <row r="21" spans="2:23" x14ac:dyDescent="0.25">
      <c r="B21" s="73" t="s">
        <v>34</v>
      </c>
      <c r="C21" s="73"/>
      <c r="D21" s="73"/>
      <c r="E21" s="73"/>
      <c r="F21" s="73"/>
      <c r="G21" s="73"/>
      <c r="H21" s="73"/>
      <c r="I21" s="73"/>
      <c r="J21" s="74">
        <f>J22</f>
        <v>0</v>
      </c>
      <c r="K21" s="74"/>
      <c r="L21" s="75">
        <f>L22+L23</f>
        <v>125029</v>
      </c>
      <c r="M21" s="75"/>
      <c r="N21" s="75"/>
      <c r="O21" s="76">
        <f>O22+O23</f>
        <v>93184.21</v>
      </c>
      <c r="P21" s="76"/>
      <c r="Q21" s="77">
        <f>Q22+Q23</f>
        <v>31844.789999999994</v>
      </c>
      <c r="R21" s="78"/>
      <c r="S21" s="79"/>
      <c r="T21" s="80"/>
      <c r="U21" s="81"/>
      <c r="V21" s="81"/>
      <c r="W21" s="81"/>
    </row>
    <row r="22" spans="2:23" x14ac:dyDescent="0.25">
      <c r="B22" s="82" t="s">
        <v>34</v>
      </c>
      <c r="C22" s="82"/>
      <c r="D22" s="82"/>
      <c r="E22" s="82"/>
      <c r="F22" s="82"/>
      <c r="G22" s="82"/>
      <c r="H22" s="82"/>
      <c r="I22" s="82"/>
      <c r="J22" s="83">
        <v>0</v>
      </c>
      <c r="K22" s="83"/>
      <c r="L22" s="84">
        <v>125029</v>
      </c>
      <c r="M22" s="84"/>
      <c r="N22" s="84"/>
      <c r="O22" s="85">
        <v>93184.21</v>
      </c>
      <c r="P22" s="85"/>
      <c r="Q22" s="86">
        <f>J22+L22-O22</f>
        <v>31844.789999999994</v>
      </c>
      <c r="R22" s="87"/>
      <c r="S22" s="88"/>
      <c r="T22" s="89"/>
      <c r="U22" s="50"/>
      <c r="V22" s="50"/>
      <c r="W22" s="50"/>
    </row>
    <row r="23" spans="2:23" s="99" customFormat="1" x14ac:dyDescent="0.25">
      <c r="B23" s="90" t="s">
        <v>35</v>
      </c>
      <c r="C23" s="90"/>
      <c r="D23" s="90"/>
      <c r="E23" s="90"/>
      <c r="F23" s="90"/>
      <c r="G23" s="90"/>
      <c r="H23" s="90"/>
      <c r="I23" s="90"/>
      <c r="J23" s="91">
        <v>0</v>
      </c>
      <c r="K23" s="91"/>
      <c r="L23" s="92">
        <v>0</v>
      </c>
      <c r="M23" s="92"/>
      <c r="N23" s="92"/>
      <c r="O23" s="93">
        <v>0</v>
      </c>
      <c r="P23" s="93"/>
      <c r="Q23" s="94">
        <f>J23+L23-O23</f>
        <v>0</v>
      </c>
      <c r="R23" s="95"/>
      <c r="S23" s="96"/>
      <c r="T23" s="97"/>
      <c r="U23" s="98"/>
      <c r="V23" s="98"/>
      <c r="W23" s="98"/>
    </row>
    <row r="24" spans="2:23" x14ac:dyDescent="0.25">
      <c r="B24" s="100" t="s">
        <v>36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>
        <f>P17+O21</f>
        <v>93184.21</v>
      </c>
      <c r="P24" s="102"/>
      <c r="Q24" s="102"/>
      <c r="R24" s="102"/>
      <c r="S24" s="103"/>
      <c r="T24" s="104"/>
      <c r="U24" s="50"/>
      <c r="V24" s="50"/>
      <c r="W24" s="50"/>
    </row>
    <row r="25" spans="2:23" x14ac:dyDescent="0.25">
      <c r="B25" s="44"/>
      <c r="C25" s="105" t="s">
        <v>37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50"/>
      <c r="R25" s="50"/>
      <c r="S25" s="50"/>
      <c r="T25" s="50"/>
      <c r="U25" s="50"/>
      <c r="V25" s="50"/>
      <c r="W25" s="50"/>
    </row>
    <row r="26" spans="2:23" s="117" customFormat="1" x14ac:dyDescent="0.25">
      <c r="B26" s="106" t="s">
        <v>38</v>
      </c>
      <c r="C26" s="107"/>
      <c r="D26" s="107"/>
      <c r="E26" s="107"/>
      <c r="F26" s="107"/>
      <c r="G26" s="107"/>
      <c r="H26" s="107"/>
      <c r="I26" s="108"/>
      <c r="J26" s="109">
        <v>0</v>
      </c>
      <c r="K26" s="109"/>
      <c r="L26" s="110">
        <v>0</v>
      </c>
      <c r="M26" s="110"/>
      <c r="N26" s="110"/>
      <c r="O26" s="111">
        <v>0</v>
      </c>
      <c r="P26" s="111"/>
      <c r="Q26" s="112">
        <f>J26+L26-O26</f>
        <v>0</v>
      </c>
      <c r="R26" s="113"/>
      <c r="S26" s="114"/>
      <c r="T26" s="115"/>
      <c r="U26" s="116"/>
      <c r="V26" s="116"/>
      <c r="W26" s="116"/>
    </row>
    <row r="27" spans="2:23" s="117" customFormat="1" x14ac:dyDescent="0.25">
      <c r="B27" s="106" t="s">
        <v>39</v>
      </c>
      <c r="C27" s="107"/>
      <c r="D27" s="107"/>
      <c r="E27" s="107"/>
      <c r="F27" s="107"/>
      <c r="G27" s="107"/>
      <c r="H27" s="107"/>
      <c r="I27" s="108"/>
      <c r="J27" s="109">
        <v>0</v>
      </c>
      <c r="K27" s="109"/>
      <c r="L27" s="110">
        <v>0</v>
      </c>
      <c r="M27" s="110"/>
      <c r="N27" s="110"/>
      <c r="O27" s="111">
        <v>0</v>
      </c>
      <c r="P27" s="111"/>
      <c r="Q27" s="112">
        <f t="shared" ref="Q27:Q37" si="0">J27+L27-O27</f>
        <v>0</v>
      </c>
      <c r="R27" s="113"/>
      <c r="S27" s="114"/>
      <c r="T27" s="115"/>
      <c r="U27" s="116"/>
      <c r="V27" s="116"/>
      <c r="W27" s="116"/>
    </row>
    <row r="28" spans="2:23" s="117" customFormat="1" x14ac:dyDescent="0.25">
      <c r="B28" s="106" t="s">
        <v>40</v>
      </c>
      <c r="C28" s="107"/>
      <c r="D28" s="107"/>
      <c r="E28" s="107"/>
      <c r="F28" s="107"/>
      <c r="G28" s="107"/>
      <c r="H28" s="107"/>
      <c r="I28" s="108"/>
      <c r="J28" s="118">
        <v>0</v>
      </c>
      <c r="K28" s="118"/>
      <c r="L28" s="110">
        <v>0</v>
      </c>
      <c r="M28" s="110"/>
      <c r="N28" s="110"/>
      <c r="O28" s="111">
        <v>0</v>
      </c>
      <c r="P28" s="111"/>
      <c r="Q28" s="112">
        <f t="shared" si="0"/>
        <v>0</v>
      </c>
      <c r="R28" s="113"/>
      <c r="S28" s="114"/>
      <c r="T28" s="89"/>
      <c r="U28" s="116"/>
      <c r="V28" s="116"/>
      <c r="W28" s="116"/>
    </row>
    <row r="29" spans="2:23" s="117" customFormat="1" x14ac:dyDescent="0.25">
      <c r="B29" s="106" t="s">
        <v>41</v>
      </c>
      <c r="C29" s="107"/>
      <c r="D29" s="107"/>
      <c r="E29" s="107"/>
      <c r="F29" s="107"/>
      <c r="G29" s="107"/>
      <c r="H29" s="107"/>
      <c r="I29" s="108"/>
      <c r="J29" s="118">
        <v>0</v>
      </c>
      <c r="K29" s="118"/>
      <c r="L29" s="110">
        <v>15091</v>
      </c>
      <c r="M29" s="110"/>
      <c r="N29" s="110"/>
      <c r="O29" s="111">
        <v>11247.33</v>
      </c>
      <c r="P29" s="111"/>
      <c r="Q29" s="112">
        <f t="shared" si="0"/>
        <v>3843.67</v>
      </c>
      <c r="R29" s="113"/>
      <c r="S29" s="114"/>
      <c r="T29" s="89"/>
      <c r="U29" s="116"/>
      <c r="V29" s="116"/>
      <c r="W29" s="116"/>
    </row>
    <row r="30" spans="2:23" s="117" customFormat="1" x14ac:dyDescent="0.25">
      <c r="B30" s="106" t="s">
        <v>42</v>
      </c>
      <c r="C30" s="107"/>
      <c r="D30" s="107"/>
      <c r="E30" s="107"/>
      <c r="F30" s="107"/>
      <c r="G30" s="107"/>
      <c r="H30" s="107"/>
      <c r="I30" s="108"/>
      <c r="J30" s="86">
        <v>0</v>
      </c>
      <c r="K30" s="88"/>
      <c r="L30" s="109">
        <v>0</v>
      </c>
      <c r="M30" s="119"/>
      <c r="N30" s="120"/>
      <c r="O30" s="112">
        <v>0</v>
      </c>
      <c r="P30" s="114"/>
      <c r="Q30" s="112">
        <f>J30+L30-O30</f>
        <v>0</v>
      </c>
      <c r="R30" s="113"/>
      <c r="S30" s="114"/>
      <c r="T30" s="89"/>
      <c r="U30" s="116"/>
      <c r="V30" s="116"/>
      <c r="W30" s="116"/>
    </row>
    <row r="31" spans="2:23" s="117" customFormat="1" x14ac:dyDescent="0.25">
      <c r="B31" s="121" t="s">
        <v>43</v>
      </c>
      <c r="C31" s="122"/>
      <c r="D31" s="122"/>
      <c r="E31" s="122"/>
      <c r="F31" s="122"/>
      <c r="G31" s="122"/>
      <c r="H31" s="122"/>
      <c r="I31" s="123"/>
      <c r="J31" s="86">
        <v>0</v>
      </c>
      <c r="K31" s="88"/>
      <c r="L31" s="109">
        <v>47.67</v>
      </c>
      <c r="M31" s="119"/>
      <c r="N31" s="120"/>
      <c r="O31" s="112">
        <v>0</v>
      </c>
      <c r="P31" s="114"/>
      <c r="Q31" s="112">
        <f>J31+L31-O31</f>
        <v>47.67</v>
      </c>
      <c r="R31" s="113"/>
      <c r="S31" s="114"/>
      <c r="T31" s="89"/>
      <c r="U31" s="116"/>
      <c r="V31" s="116"/>
      <c r="W31" s="116"/>
    </row>
    <row r="32" spans="2:23" s="117" customFormat="1" x14ac:dyDescent="0.25">
      <c r="B32" s="106" t="s">
        <v>44</v>
      </c>
      <c r="C32" s="107"/>
      <c r="D32" s="107"/>
      <c r="E32" s="107"/>
      <c r="F32" s="107"/>
      <c r="G32" s="107"/>
      <c r="H32" s="107"/>
      <c r="I32" s="108"/>
      <c r="J32" s="86">
        <v>0</v>
      </c>
      <c r="K32" s="88"/>
      <c r="L32" s="109">
        <v>0</v>
      </c>
      <c r="M32" s="119"/>
      <c r="N32" s="120"/>
      <c r="O32" s="112">
        <v>0</v>
      </c>
      <c r="P32" s="114"/>
      <c r="Q32" s="112">
        <f>J32+L32-O32</f>
        <v>0</v>
      </c>
      <c r="R32" s="113"/>
      <c r="S32" s="114"/>
      <c r="T32" s="89"/>
      <c r="U32" s="116"/>
      <c r="V32" s="116"/>
      <c r="W32" s="116"/>
    </row>
    <row r="33" spans="2:51" x14ac:dyDescent="0.25">
      <c r="B33" s="124" t="s">
        <v>45</v>
      </c>
      <c r="C33" s="125"/>
      <c r="D33" s="125"/>
      <c r="E33" s="125"/>
      <c r="F33" s="125"/>
      <c r="G33" s="125"/>
      <c r="H33" s="125"/>
      <c r="I33" s="126"/>
      <c r="J33" s="127">
        <f>J34+J35+J36+J37</f>
        <v>0</v>
      </c>
      <c r="K33" s="127"/>
      <c r="L33" s="128">
        <f>L34+L35+L36+L37</f>
        <v>331468.57999999996</v>
      </c>
      <c r="M33" s="128"/>
      <c r="N33" s="128"/>
      <c r="O33" s="128">
        <f>O34+O35+O36+O37</f>
        <v>199674.55</v>
      </c>
      <c r="P33" s="128"/>
      <c r="Q33" s="129">
        <f t="shared" si="0"/>
        <v>131794.02999999997</v>
      </c>
      <c r="R33" s="130"/>
      <c r="S33" s="131"/>
      <c r="T33" s="132"/>
      <c r="U33" s="50"/>
      <c r="V33" s="50"/>
      <c r="W33" s="50"/>
    </row>
    <row r="34" spans="2:51" x14ac:dyDescent="0.25">
      <c r="B34" s="133" t="s">
        <v>46</v>
      </c>
      <c r="C34" s="134"/>
      <c r="D34" s="134"/>
      <c r="E34" s="134"/>
      <c r="F34" s="134"/>
      <c r="G34" s="134"/>
      <c r="H34" s="134"/>
      <c r="I34" s="135"/>
      <c r="J34" s="83">
        <v>0</v>
      </c>
      <c r="K34" s="83"/>
      <c r="L34" s="136">
        <v>69878.87</v>
      </c>
      <c r="M34" s="136"/>
      <c r="N34" s="136"/>
      <c r="O34" s="137">
        <v>52536.94</v>
      </c>
      <c r="P34" s="137"/>
      <c r="Q34" s="129">
        <f t="shared" si="0"/>
        <v>17341.929999999993</v>
      </c>
      <c r="R34" s="130"/>
      <c r="S34" s="131"/>
      <c r="T34" s="138"/>
      <c r="U34" s="50"/>
      <c r="V34" s="50"/>
      <c r="W34" s="50"/>
    </row>
    <row r="35" spans="2:51" x14ac:dyDescent="0.25">
      <c r="B35" s="133" t="s">
        <v>47</v>
      </c>
      <c r="C35" s="134"/>
      <c r="D35" s="134"/>
      <c r="E35" s="134"/>
      <c r="F35" s="134"/>
      <c r="G35" s="134"/>
      <c r="H35" s="134"/>
      <c r="I35" s="135"/>
      <c r="J35" s="83">
        <v>0</v>
      </c>
      <c r="K35" s="83"/>
      <c r="L35" s="136">
        <v>93894.64</v>
      </c>
      <c r="M35" s="136"/>
      <c r="N35" s="136"/>
      <c r="O35" s="137">
        <v>70801.91</v>
      </c>
      <c r="P35" s="137"/>
      <c r="Q35" s="129">
        <f t="shared" si="0"/>
        <v>23092.729999999996</v>
      </c>
      <c r="R35" s="130"/>
      <c r="S35" s="131"/>
      <c r="T35" s="139"/>
      <c r="U35" s="50"/>
      <c r="V35" s="50"/>
      <c r="W35" s="50"/>
    </row>
    <row r="36" spans="2:51" x14ac:dyDescent="0.25">
      <c r="B36" s="133" t="s">
        <v>48</v>
      </c>
      <c r="C36" s="134"/>
      <c r="D36" s="134"/>
      <c r="E36" s="134"/>
      <c r="F36" s="134"/>
      <c r="G36" s="134"/>
      <c r="H36" s="134"/>
      <c r="I36" s="135"/>
      <c r="J36" s="83">
        <v>0</v>
      </c>
      <c r="K36" s="83"/>
      <c r="L36" s="136">
        <v>0</v>
      </c>
      <c r="M36" s="136"/>
      <c r="N36" s="136"/>
      <c r="O36" s="137">
        <v>0</v>
      </c>
      <c r="P36" s="137"/>
      <c r="Q36" s="129">
        <f t="shared" si="0"/>
        <v>0</v>
      </c>
      <c r="R36" s="130"/>
      <c r="S36" s="131"/>
      <c r="T36" s="139"/>
      <c r="U36" s="50"/>
      <c r="V36" s="50"/>
      <c r="W36" s="50"/>
    </row>
    <row r="37" spans="2:51" x14ac:dyDescent="0.25">
      <c r="B37" s="140" t="s">
        <v>49</v>
      </c>
      <c r="C37" s="141"/>
      <c r="D37" s="141"/>
      <c r="E37" s="141"/>
      <c r="F37" s="141"/>
      <c r="G37" s="141"/>
      <c r="H37" s="141"/>
      <c r="I37" s="142"/>
      <c r="J37" s="143">
        <v>0</v>
      </c>
      <c r="K37" s="143"/>
      <c r="L37" s="144">
        <f>150756.08+16938.99</f>
        <v>167695.06999999998</v>
      </c>
      <c r="M37" s="144"/>
      <c r="N37" s="144"/>
      <c r="O37" s="145">
        <v>76335.7</v>
      </c>
      <c r="P37" s="145"/>
      <c r="Q37" s="146">
        <f t="shared" si="0"/>
        <v>91359.369999999981</v>
      </c>
      <c r="R37" s="147"/>
      <c r="S37" s="148"/>
      <c r="T37" s="139"/>
      <c r="U37" s="50"/>
      <c r="V37" s="50"/>
      <c r="W37" s="50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50" t="s">
        <v>50</v>
      </c>
      <c r="AS37" s="150"/>
      <c r="AT37" s="150"/>
      <c r="AU37" s="150"/>
      <c r="AV37" s="150"/>
      <c r="AW37" s="151" t="s">
        <v>51</v>
      </c>
      <c r="AX37" s="151"/>
      <c r="AY37" s="152" t="s">
        <v>52</v>
      </c>
    </row>
    <row r="38" spans="2:51" ht="18" customHeight="1" x14ac:dyDescent="0.25">
      <c r="B38" s="153" t="s">
        <v>53</v>
      </c>
      <c r="C38" s="154"/>
      <c r="D38" s="154"/>
      <c r="E38" s="154"/>
      <c r="F38" s="154"/>
      <c r="G38" s="155"/>
      <c r="H38" s="156"/>
      <c r="I38" s="157"/>
      <c r="J38" s="157"/>
      <c r="K38" s="157"/>
      <c r="L38" s="157"/>
      <c r="M38" s="157"/>
      <c r="N38" s="157"/>
      <c r="O38" s="157"/>
      <c r="P38" s="158"/>
      <c r="Q38" s="159">
        <v>19246.3</v>
      </c>
      <c r="R38" s="159"/>
      <c r="S38" s="159"/>
      <c r="T38" s="160"/>
      <c r="U38" s="161"/>
      <c r="V38" s="161"/>
      <c r="W38" s="162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63" t="s">
        <v>54</v>
      </c>
      <c r="AS38" s="163"/>
      <c r="AT38" s="163"/>
      <c r="AU38" s="163" t="s">
        <v>55</v>
      </c>
      <c r="AV38" s="163"/>
      <c r="AW38" s="164" t="s">
        <v>54</v>
      </c>
      <c r="AX38" s="164" t="s">
        <v>55</v>
      </c>
      <c r="AY38" s="152"/>
    </row>
    <row r="39" spans="2:5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2"/>
      <c r="Q39" s="160"/>
      <c r="R39" s="161"/>
      <c r="S39" s="162"/>
      <c r="T39" s="160"/>
      <c r="U39" s="161"/>
      <c r="V39" s="161"/>
      <c r="W39" s="162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6"/>
      <c r="AS39" s="166"/>
      <c r="AT39" s="166"/>
      <c r="AU39" s="164"/>
      <c r="AV39" s="164"/>
      <c r="AW39" s="166"/>
      <c r="AX39" s="164"/>
      <c r="AY39" s="167"/>
    </row>
    <row r="40" spans="2:51" ht="15" customHeight="1" x14ac:dyDescent="0.25">
      <c r="B40" s="168" t="s">
        <v>56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70"/>
      <c r="Q40" s="171" t="s">
        <v>57</v>
      </c>
      <c r="R40" s="171"/>
      <c r="S40" s="171"/>
      <c r="T40" s="172"/>
      <c r="U40" s="173" t="s">
        <v>58</v>
      </c>
      <c r="V40" s="171"/>
      <c r="W40" s="172"/>
      <c r="AC40" s="174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6">
        <f>AR148</f>
        <v>0</v>
      </c>
      <c r="AS40" s="176"/>
      <c r="AT40" s="176"/>
      <c r="AU40" s="177">
        <f>AU148</f>
        <v>0</v>
      </c>
      <c r="AV40" s="177"/>
      <c r="AW40" s="178">
        <f>AW148</f>
        <v>0</v>
      </c>
      <c r="AX40" s="179">
        <f>AX148</f>
        <v>0</v>
      </c>
      <c r="AY40" s="180">
        <f>AX40-AU40</f>
        <v>0</v>
      </c>
    </row>
    <row r="41" spans="2:51" ht="26.25" customHeight="1" x14ac:dyDescent="0.25">
      <c r="B41" s="181" t="s">
        <v>59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4" t="s">
        <v>54</v>
      </c>
      <c r="R41" s="184"/>
      <c r="S41" s="184"/>
      <c r="T41" s="185" t="s">
        <v>60</v>
      </c>
      <c r="U41" s="184" t="s">
        <v>54</v>
      </c>
      <c r="V41" s="184"/>
      <c r="W41" s="186" t="s">
        <v>60</v>
      </c>
      <c r="AC41" s="187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9"/>
      <c r="AS41" s="189"/>
      <c r="AT41" s="189"/>
      <c r="AU41" s="190"/>
      <c r="AV41" s="190"/>
      <c r="AW41" s="191"/>
      <c r="AX41" s="192"/>
      <c r="AY41" s="193"/>
    </row>
    <row r="42" spans="2:51" ht="14.25" customHeight="1" x14ac:dyDescent="0.25">
      <c r="B42" s="194" t="s">
        <v>61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6"/>
      <c r="R42" s="196"/>
      <c r="S42" s="196"/>
      <c r="T42" s="196"/>
      <c r="U42" s="196"/>
      <c r="V42" s="196"/>
      <c r="W42" s="197"/>
      <c r="AC42" s="187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9"/>
      <c r="AS42" s="189"/>
      <c r="AT42" s="189"/>
      <c r="AU42" s="190"/>
      <c r="AV42" s="190"/>
      <c r="AW42" s="191"/>
      <c r="AX42" s="192"/>
      <c r="AY42" s="193"/>
    </row>
    <row r="43" spans="2:51" ht="48.75" customHeight="1" x14ac:dyDescent="0.25">
      <c r="B43" s="198">
        <v>1</v>
      </c>
      <c r="C43" s="199" t="s">
        <v>62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00">
        <f>T43*G9*5</f>
        <v>13444.305</v>
      </c>
      <c r="R43" s="200"/>
      <c r="S43" s="200"/>
      <c r="T43" s="201">
        <v>1.33</v>
      </c>
      <c r="U43" s="202">
        <f>U45+U46+U49+U50+U47+U48</f>
        <v>13588</v>
      </c>
      <c r="V43" s="203"/>
      <c r="W43" s="204">
        <f>U43/G9/5</f>
        <v>1.3442152643814613</v>
      </c>
    </row>
    <row r="44" spans="2:51" x14ac:dyDescent="0.25">
      <c r="B44" s="198"/>
      <c r="C44" s="205" t="s">
        <v>63</v>
      </c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7"/>
      <c r="Q44" s="208"/>
      <c r="R44" s="209"/>
      <c r="S44" s="210"/>
      <c r="T44" s="211"/>
      <c r="U44" s="212"/>
      <c r="V44" s="213"/>
      <c r="W44" s="204"/>
    </row>
    <row r="45" spans="2:51" x14ac:dyDescent="0.25">
      <c r="B45" s="198"/>
      <c r="C45" s="214" t="s">
        <v>64</v>
      </c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6"/>
      <c r="Q45" s="208"/>
      <c r="R45" s="209"/>
      <c r="S45" s="210"/>
      <c r="T45" s="211"/>
      <c r="U45" s="217">
        <v>669</v>
      </c>
      <c r="V45" s="218"/>
      <c r="W45" s="204"/>
    </row>
    <row r="46" spans="2:51" x14ac:dyDescent="0.25">
      <c r="B46" s="198"/>
      <c r="C46" s="219" t="s">
        <v>65</v>
      </c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08"/>
      <c r="R46" s="209"/>
      <c r="S46" s="210"/>
      <c r="T46" s="211"/>
      <c r="U46" s="217">
        <f>6340-1754</f>
        <v>4586</v>
      </c>
      <c r="V46" s="218"/>
      <c r="W46" s="204"/>
    </row>
    <row r="47" spans="2:51" x14ac:dyDescent="0.25">
      <c r="B47" s="198"/>
      <c r="C47" s="220" t="s">
        <v>66</v>
      </c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3"/>
      <c r="R47" s="224"/>
      <c r="S47" s="225"/>
      <c r="T47" s="211"/>
      <c r="U47" s="217">
        <v>2120</v>
      </c>
      <c r="V47" s="218"/>
      <c r="W47" s="204"/>
    </row>
    <row r="48" spans="2:51" x14ac:dyDescent="0.25">
      <c r="B48" s="198"/>
      <c r="C48" s="226" t="s">
        <v>67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23"/>
      <c r="R48" s="224"/>
      <c r="S48" s="225"/>
      <c r="T48" s="211"/>
      <c r="U48" s="217">
        <f>1081+1754</f>
        <v>2835</v>
      </c>
      <c r="V48" s="218"/>
      <c r="W48" s="204"/>
    </row>
    <row r="49" spans="2:23" x14ac:dyDescent="0.25">
      <c r="B49" s="229"/>
      <c r="C49" s="219" t="s">
        <v>68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30"/>
      <c r="R49" s="230"/>
      <c r="S49" s="230"/>
      <c r="T49" s="231"/>
      <c r="U49" s="232">
        <v>878</v>
      </c>
      <c r="V49" s="233"/>
      <c r="W49" s="231"/>
    </row>
    <row r="50" spans="2:23" ht="15" customHeight="1" x14ac:dyDescent="0.25">
      <c r="B50" s="229"/>
      <c r="C50" s="234" t="s">
        <v>69</v>
      </c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6"/>
      <c r="Q50" s="237"/>
      <c r="R50" s="237"/>
      <c r="S50" s="237"/>
      <c r="T50" s="231"/>
      <c r="U50" s="232">
        <v>2500</v>
      </c>
      <c r="V50" s="233"/>
      <c r="W50" s="231"/>
    </row>
    <row r="51" spans="2:23" ht="44.25" customHeight="1" x14ac:dyDescent="0.25">
      <c r="B51" s="198">
        <v>2</v>
      </c>
      <c r="C51" s="238" t="s">
        <v>70</v>
      </c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40"/>
      <c r="Q51" s="212">
        <f>T51*G9*5</f>
        <v>8187.8850000000002</v>
      </c>
      <c r="R51" s="241"/>
      <c r="S51" s="213"/>
      <c r="T51" s="242">
        <v>0.81</v>
      </c>
      <c r="U51" s="212">
        <f>Q51</f>
        <v>8187.8850000000002</v>
      </c>
      <c r="V51" s="213"/>
      <c r="W51" s="242">
        <f>U51/G9/5</f>
        <v>0.81000000000000016</v>
      </c>
    </row>
    <row r="52" spans="2:23" x14ac:dyDescent="0.25">
      <c r="B52" s="198"/>
      <c r="C52" s="243" t="s">
        <v>63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46"/>
      <c r="R52" s="247"/>
      <c r="S52" s="248"/>
      <c r="T52" s="242"/>
      <c r="U52" s="249"/>
      <c r="V52" s="250"/>
      <c r="W52" s="242"/>
    </row>
    <row r="53" spans="2:23" ht="24" customHeight="1" x14ac:dyDescent="0.25">
      <c r="B53" s="198"/>
      <c r="C53" s="251" t="s">
        <v>71</v>
      </c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3"/>
      <c r="Q53" s="246"/>
      <c r="R53" s="247"/>
      <c r="S53" s="248"/>
      <c r="T53" s="242"/>
      <c r="U53" s="249"/>
      <c r="V53" s="250"/>
      <c r="W53" s="242"/>
    </row>
    <row r="54" spans="2:23" ht="15" customHeight="1" x14ac:dyDescent="0.25">
      <c r="B54" s="198"/>
      <c r="C54" s="251" t="s">
        <v>72</v>
      </c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3"/>
      <c r="Q54" s="246"/>
      <c r="R54" s="247"/>
      <c r="S54" s="248"/>
      <c r="T54" s="242"/>
      <c r="U54" s="249"/>
      <c r="V54" s="250"/>
      <c r="W54" s="242"/>
    </row>
    <row r="55" spans="2:23" ht="15" customHeight="1" x14ac:dyDescent="0.25">
      <c r="B55" s="198"/>
      <c r="C55" s="251" t="s">
        <v>73</v>
      </c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3"/>
      <c r="Q55" s="246"/>
      <c r="R55" s="247"/>
      <c r="S55" s="248"/>
      <c r="T55" s="242"/>
      <c r="U55" s="249"/>
      <c r="V55" s="250"/>
      <c r="W55" s="242"/>
    </row>
    <row r="56" spans="2:23" ht="15" customHeight="1" x14ac:dyDescent="0.25">
      <c r="B56" s="254"/>
      <c r="C56" s="214" t="s">
        <v>74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6"/>
      <c r="Q56" s="255"/>
      <c r="R56" s="256"/>
      <c r="S56" s="257"/>
      <c r="T56" s="258"/>
      <c r="U56" s="259"/>
      <c r="V56" s="260"/>
      <c r="W56" s="258"/>
    </row>
    <row r="57" spans="2:23" ht="15" customHeight="1" x14ac:dyDescent="0.25">
      <c r="B57" s="254"/>
      <c r="C57" s="251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3"/>
      <c r="Q57" s="255"/>
      <c r="R57" s="256"/>
      <c r="S57" s="257"/>
      <c r="T57" s="258"/>
      <c r="U57" s="261"/>
      <c r="V57" s="262"/>
      <c r="W57" s="258"/>
    </row>
    <row r="58" spans="2:23" ht="15" customHeight="1" x14ac:dyDescent="0.25">
      <c r="B58" s="198">
        <v>3</v>
      </c>
      <c r="C58" s="238" t="s">
        <v>75</v>
      </c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40"/>
      <c r="Q58" s="263">
        <f>T58*G9*5</f>
        <v>6772.6949999999997</v>
      </c>
      <c r="R58" s="263"/>
      <c r="S58" s="263"/>
      <c r="T58" s="211">
        <v>0.67</v>
      </c>
      <c r="U58" s="212">
        <f>Q58</f>
        <v>6772.6949999999997</v>
      </c>
      <c r="V58" s="213"/>
      <c r="W58" s="242">
        <f>U58/G9/5</f>
        <v>0.67</v>
      </c>
    </row>
    <row r="59" spans="2:23" x14ac:dyDescent="0.25">
      <c r="B59" s="198"/>
      <c r="C59" s="205" t="s">
        <v>63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  <c r="Q59" s="264"/>
      <c r="R59" s="265"/>
      <c r="S59" s="266"/>
      <c r="T59" s="211"/>
      <c r="U59" s="212"/>
      <c r="V59" s="213"/>
      <c r="W59" s="242"/>
    </row>
    <row r="60" spans="2:23" x14ac:dyDescent="0.25">
      <c r="B60" s="267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37"/>
      <c r="R60" s="237"/>
      <c r="S60" s="237"/>
      <c r="T60" s="231"/>
      <c r="U60" s="268"/>
      <c r="V60" s="269"/>
      <c r="W60" s="231"/>
    </row>
    <row r="61" spans="2:23" s="117" customFormat="1" ht="30.75" customHeight="1" x14ac:dyDescent="0.25">
      <c r="B61" s="270" t="s">
        <v>76</v>
      </c>
      <c r="C61" s="271" t="s">
        <v>77</v>
      </c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2">
        <f>T61*G9*5</f>
        <v>8491.14</v>
      </c>
      <c r="R61" s="273"/>
      <c r="S61" s="274"/>
      <c r="T61" s="242">
        <v>0.84</v>
      </c>
      <c r="U61" s="268">
        <f>Q61</f>
        <v>8491.14</v>
      </c>
      <c r="V61" s="269"/>
      <c r="W61" s="231">
        <f>U61/G9/5</f>
        <v>0.84000000000000008</v>
      </c>
    </row>
    <row r="62" spans="2:23" s="99" customFormat="1" hidden="1" x14ac:dyDescent="0.25">
      <c r="B62" s="267"/>
      <c r="C62" s="219" t="s">
        <v>78</v>
      </c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37"/>
      <c r="R62" s="237"/>
      <c r="S62" s="237"/>
      <c r="T62" s="231"/>
      <c r="U62" s="275"/>
      <c r="V62" s="276"/>
      <c r="W62" s="231"/>
    </row>
    <row r="63" spans="2:23" hidden="1" x14ac:dyDescent="0.25">
      <c r="B63" s="267"/>
      <c r="C63" s="219" t="s">
        <v>79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37"/>
      <c r="R63" s="237"/>
      <c r="S63" s="237"/>
      <c r="T63" s="231"/>
      <c r="U63" s="275"/>
      <c r="V63" s="276"/>
      <c r="W63" s="231"/>
    </row>
    <row r="64" spans="2:23" hidden="1" x14ac:dyDescent="0.25">
      <c r="B64" s="267"/>
      <c r="C64" s="219" t="s">
        <v>79</v>
      </c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37"/>
      <c r="R64" s="237"/>
      <c r="S64" s="237"/>
      <c r="T64" s="231"/>
      <c r="U64" s="275"/>
      <c r="V64" s="276"/>
      <c r="W64" s="231"/>
    </row>
    <row r="65" spans="2:23" hidden="1" x14ac:dyDescent="0.25">
      <c r="B65" s="267"/>
      <c r="C65" s="219" t="s">
        <v>80</v>
      </c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37"/>
      <c r="R65" s="237"/>
      <c r="S65" s="237"/>
      <c r="T65" s="231"/>
      <c r="U65" s="275"/>
      <c r="V65" s="276"/>
      <c r="W65" s="231"/>
    </row>
    <row r="66" spans="2:23" hidden="1" x14ac:dyDescent="0.25">
      <c r="B66" s="267"/>
      <c r="C66" s="219" t="s">
        <v>81</v>
      </c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68"/>
      <c r="R66" s="277"/>
      <c r="S66" s="269"/>
      <c r="T66" s="231"/>
      <c r="U66" s="275"/>
      <c r="V66" s="276"/>
      <c r="W66" s="231"/>
    </row>
    <row r="67" spans="2:23" hidden="1" x14ac:dyDescent="0.25">
      <c r="B67" s="267"/>
      <c r="C67" s="219" t="s">
        <v>82</v>
      </c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68"/>
      <c r="R67" s="277"/>
      <c r="S67" s="269"/>
      <c r="T67" s="231"/>
      <c r="U67" s="275"/>
      <c r="V67" s="276"/>
      <c r="W67" s="231"/>
    </row>
    <row r="68" spans="2:23" x14ac:dyDescent="0.25">
      <c r="B68" s="267"/>
      <c r="C68" s="278" t="s">
        <v>83</v>
      </c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80"/>
      <c r="Q68" s="281"/>
      <c r="R68" s="282"/>
      <c r="S68" s="283"/>
      <c r="T68" s="231"/>
      <c r="U68" s="232"/>
      <c r="V68" s="233"/>
      <c r="W68" s="231"/>
    </row>
    <row r="69" spans="2:23" ht="15" customHeight="1" x14ac:dyDescent="0.25">
      <c r="B69" s="267"/>
      <c r="C69" s="219" t="s">
        <v>84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81"/>
      <c r="R69" s="282"/>
      <c r="S69" s="283"/>
      <c r="T69" s="231"/>
      <c r="U69" s="275"/>
      <c r="V69" s="276"/>
      <c r="W69" s="231"/>
    </row>
    <row r="70" spans="2:23" x14ac:dyDescent="0.25">
      <c r="B70" s="267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81"/>
      <c r="R70" s="282"/>
      <c r="S70" s="283"/>
      <c r="T70" s="231"/>
      <c r="U70" s="284"/>
      <c r="V70" s="285"/>
      <c r="W70" s="231"/>
    </row>
    <row r="71" spans="2:23" x14ac:dyDescent="0.25">
      <c r="B71" s="286" t="s">
        <v>85</v>
      </c>
      <c r="C71" s="287" t="s">
        <v>86</v>
      </c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9"/>
      <c r="Q71" s="272">
        <f>T71*G9*5</f>
        <v>11119.349999999999</v>
      </c>
      <c r="R71" s="273"/>
      <c r="S71" s="274"/>
      <c r="T71" s="250">
        <v>1.1000000000000001</v>
      </c>
      <c r="U71" s="275">
        <f>Q71</f>
        <v>11119.349999999999</v>
      </c>
      <c r="V71" s="276"/>
      <c r="W71" s="231">
        <f>U71/G9/5</f>
        <v>1.1000000000000001</v>
      </c>
    </row>
    <row r="72" spans="2:23" ht="29.25" customHeight="1" x14ac:dyDescent="0.25">
      <c r="B72" s="267"/>
      <c r="C72" s="290" t="s">
        <v>87</v>
      </c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2"/>
      <c r="Q72" s="268"/>
      <c r="R72" s="277"/>
      <c r="S72" s="269"/>
      <c r="T72" s="283"/>
      <c r="U72" s="232"/>
      <c r="V72" s="233"/>
      <c r="W72" s="231"/>
    </row>
    <row r="73" spans="2:23" x14ac:dyDescent="0.25">
      <c r="B73" s="267"/>
      <c r="C73" s="278" t="s">
        <v>88</v>
      </c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80"/>
      <c r="Q73" s="281"/>
      <c r="R73" s="282"/>
      <c r="S73" s="283"/>
      <c r="T73" s="283"/>
      <c r="U73" s="293"/>
      <c r="V73" s="294"/>
      <c r="W73" s="231"/>
    </row>
    <row r="74" spans="2:23" x14ac:dyDescent="0.25">
      <c r="B74" s="267"/>
      <c r="C74" s="226" t="s">
        <v>89</v>
      </c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8"/>
      <c r="Q74" s="281"/>
      <c r="R74" s="282"/>
      <c r="S74" s="283"/>
      <c r="T74" s="283"/>
      <c r="U74" s="293"/>
      <c r="V74" s="294"/>
      <c r="W74" s="231"/>
    </row>
    <row r="75" spans="2:23" x14ac:dyDescent="0.25">
      <c r="B75" s="267"/>
      <c r="C75" s="226" t="s">
        <v>90</v>
      </c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8"/>
      <c r="Q75" s="281"/>
      <c r="R75" s="282"/>
      <c r="S75" s="283"/>
      <c r="T75" s="283"/>
      <c r="U75" s="293"/>
      <c r="V75" s="294"/>
      <c r="W75" s="231"/>
    </row>
    <row r="76" spans="2:23" ht="17.25" customHeight="1" x14ac:dyDescent="0.25">
      <c r="B76" s="267"/>
      <c r="C76" s="290" t="s">
        <v>91</v>
      </c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2"/>
      <c r="Q76" s="281"/>
      <c r="R76" s="282"/>
      <c r="S76" s="283"/>
      <c r="T76" s="283"/>
      <c r="U76" s="232"/>
      <c r="V76" s="233"/>
      <c r="W76" s="231"/>
    </row>
    <row r="77" spans="2:23" x14ac:dyDescent="0.25">
      <c r="B77" s="286" t="s">
        <v>92</v>
      </c>
      <c r="C77" s="295" t="s">
        <v>93</v>
      </c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7"/>
      <c r="Q77" s="268">
        <f>T77*G9*5</f>
        <v>4447.74</v>
      </c>
      <c r="R77" s="277"/>
      <c r="S77" s="269"/>
      <c r="T77" s="250">
        <v>0.44</v>
      </c>
      <c r="U77" s="275">
        <f>Q77</f>
        <v>4447.74</v>
      </c>
      <c r="V77" s="276"/>
      <c r="W77" s="231">
        <f>U77/G9/5</f>
        <v>0.44000000000000006</v>
      </c>
    </row>
    <row r="78" spans="2:23" x14ac:dyDescent="0.25">
      <c r="B78" s="267"/>
      <c r="C78" s="298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300"/>
      <c r="Q78" s="281"/>
      <c r="R78" s="282"/>
      <c r="S78" s="283"/>
      <c r="T78" s="283"/>
      <c r="U78" s="232"/>
      <c r="V78" s="233"/>
      <c r="W78" s="231"/>
    </row>
    <row r="79" spans="2:23" x14ac:dyDescent="0.25">
      <c r="B79" s="286" t="s">
        <v>94</v>
      </c>
      <c r="C79" s="301" t="s">
        <v>95</v>
      </c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2">
        <f>T79*G9*5</f>
        <v>808.68</v>
      </c>
      <c r="R79" s="302"/>
      <c r="S79" s="302"/>
      <c r="T79" s="242">
        <v>0.08</v>
      </c>
      <c r="U79" s="275">
        <v>0</v>
      </c>
      <c r="V79" s="276"/>
      <c r="W79" s="231">
        <f>U79/G9/5</f>
        <v>0</v>
      </c>
    </row>
    <row r="80" spans="2:23" x14ac:dyDescent="0.25">
      <c r="B80" s="267"/>
      <c r="C80" s="303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5"/>
      <c r="Q80" s="306"/>
      <c r="R80" s="307"/>
      <c r="S80" s="308"/>
      <c r="T80" s="283"/>
      <c r="U80" s="293"/>
      <c r="V80" s="294"/>
      <c r="W80" s="231"/>
    </row>
    <row r="81" spans="2:23" s="314" customFormat="1" x14ac:dyDescent="0.25">
      <c r="B81" s="286" t="s">
        <v>96</v>
      </c>
      <c r="C81" s="295" t="s">
        <v>97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7"/>
      <c r="Q81" s="309">
        <f>Q82+Q83</f>
        <v>0</v>
      </c>
      <c r="R81" s="310"/>
      <c r="S81" s="311"/>
      <c r="T81" s="250">
        <f>T82+T83</f>
        <v>0</v>
      </c>
      <c r="U81" s="312">
        <f>U82+U83</f>
        <v>0</v>
      </c>
      <c r="V81" s="313"/>
      <c r="W81" s="242">
        <f>W82+W83</f>
        <v>0</v>
      </c>
    </row>
    <row r="82" spans="2:23" x14ac:dyDescent="0.25">
      <c r="B82" s="267"/>
      <c r="C82" s="278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80"/>
      <c r="Q82" s="309"/>
      <c r="R82" s="310"/>
      <c r="S82" s="311"/>
      <c r="T82" s="250"/>
      <c r="U82" s="312"/>
      <c r="V82" s="313"/>
      <c r="W82" s="242"/>
    </row>
    <row r="83" spans="2:23" x14ac:dyDescent="0.25">
      <c r="B83" s="267"/>
      <c r="C83" s="278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80"/>
      <c r="Q83" s="315"/>
      <c r="R83" s="316"/>
      <c r="S83" s="317"/>
      <c r="T83" s="283"/>
      <c r="U83" s="275"/>
      <c r="V83" s="276"/>
      <c r="W83" s="231"/>
    </row>
    <row r="84" spans="2:23" x14ac:dyDescent="0.25">
      <c r="B84" s="318">
        <v>9</v>
      </c>
      <c r="C84" s="319" t="s">
        <v>98</v>
      </c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1"/>
      <c r="R84" s="322"/>
      <c r="S84" s="323"/>
      <c r="T84" s="250"/>
      <c r="U84" s="212"/>
      <c r="V84" s="213"/>
      <c r="W84" s="242"/>
    </row>
    <row r="85" spans="2:23" x14ac:dyDescent="0.25">
      <c r="B85" s="229"/>
      <c r="C85" s="219" t="s">
        <v>99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324">
        <f>T85*G9*5</f>
        <v>30527.67</v>
      </c>
      <c r="R85" s="324"/>
      <c r="S85" s="324"/>
      <c r="T85" s="242">
        <v>3.02</v>
      </c>
      <c r="U85" s="268">
        <f>Q85</f>
        <v>30527.67</v>
      </c>
      <c r="V85" s="269"/>
      <c r="W85" s="231">
        <f>U85/G9/5</f>
        <v>3.02</v>
      </c>
    </row>
    <row r="86" spans="2:23" x14ac:dyDescent="0.25">
      <c r="B86" s="229"/>
      <c r="C86" s="219" t="s">
        <v>100</v>
      </c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37">
        <f>T86*G9*5</f>
        <v>1314.1049999999998</v>
      </c>
      <c r="R86" s="237"/>
      <c r="S86" s="237"/>
      <c r="T86" s="242">
        <v>0.13</v>
      </c>
      <c r="U86" s="268">
        <v>0</v>
      </c>
      <c r="V86" s="269"/>
      <c r="W86" s="231">
        <f>U86/G9/5</f>
        <v>0</v>
      </c>
    </row>
    <row r="87" spans="2:23" x14ac:dyDescent="0.25">
      <c r="B87" s="22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37"/>
      <c r="R87" s="237"/>
      <c r="S87" s="237"/>
      <c r="T87" s="231"/>
      <c r="U87" s="268"/>
      <c r="V87" s="269"/>
      <c r="W87" s="231"/>
    </row>
    <row r="88" spans="2:23" x14ac:dyDescent="0.25">
      <c r="B88" s="318">
        <v>10</v>
      </c>
      <c r="C88" s="319" t="s">
        <v>101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5"/>
      <c r="R88" s="326"/>
      <c r="S88" s="327"/>
      <c r="T88" s="328"/>
      <c r="U88" s="312"/>
      <c r="V88" s="313"/>
      <c r="W88" s="242"/>
    </row>
    <row r="89" spans="2:23" x14ac:dyDescent="0.25">
      <c r="B89" s="229"/>
      <c r="C89" s="219" t="s">
        <v>102</v>
      </c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329">
        <f>T89*G9*5</f>
        <v>39928.574999999997</v>
      </c>
      <c r="R89" s="329"/>
      <c r="S89" s="329"/>
      <c r="T89" s="242">
        <v>3.95</v>
      </c>
      <c r="U89" s="275">
        <f>Q89</f>
        <v>39928.574999999997</v>
      </c>
      <c r="V89" s="276"/>
      <c r="W89" s="231">
        <f>U89/G9/5</f>
        <v>3.95</v>
      </c>
    </row>
    <row r="90" spans="2:23" x14ac:dyDescent="0.25">
      <c r="B90" s="229"/>
      <c r="C90" s="219" t="s">
        <v>103</v>
      </c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329">
        <f>T90*G9*5</f>
        <v>22541.954999999998</v>
      </c>
      <c r="R90" s="329"/>
      <c r="S90" s="329"/>
      <c r="T90" s="242">
        <v>2.23</v>
      </c>
      <c r="U90" s="275">
        <f>Q90</f>
        <v>22541.954999999998</v>
      </c>
      <c r="V90" s="276"/>
      <c r="W90" s="231">
        <f>U90/G9/5</f>
        <v>2.23</v>
      </c>
    </row>
    <row r="91" spans="2:23" x14ac:dyDescent="0.25">
      <c r="B91" s="229"/>
      <c r="C91" s="303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268"/>
      <c r="R91" s="277"/>
      <c r="S91" s="269"/>
      <c r="T91" s="282"/>
      <c r="U91" s="268"/>
      <c r="V91" s="269"/>
      <c r="W91" s="231"/>
    </row>
    <row r="92" spans="2:23" x14ac:dyDescent="0.25">
      <c r="B92" s="330">
        <v>11</v>
      </c>
      <c r="C92" s="331" t="s">
        <v>104</v>
      </c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>
        <f>T92*G9*12</f>
        <v>0</v>
      </c>
      <c r="R92" s="332"/>
      <c r="S92" s="332"/>
      <c r="T92" s="333">
        <v>0</v>
      </c>
      <c r="U92" s="312">
        <f>Q92</f>
        <v>0</v>
      </c>
      <c r="V92" s="313"/>
      <c r="W92" s="242">
        <f>U92/G9/12</f>
        <v>0</v>
      </c>
    </row>
    <row r="93" spans="2:23" x14ac:dyDescent="0.25">
      <c r="B93" s="330"/>
      <c r="C93" s="334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6"/>
      <c r="Q93" s="337"/>
      <c r="R93" s="338"/>
      <c r="S93" s="339"/>
      <c r="T93" s="333"/>
      <c r="U93" s="340"/>
      <c r="V93" s="341"/>
      <c r="W93" s="242"/>
    </row>
    <row r="94" spans="2:23" x14ac:dyDescent="0.25">
      <c r="B94" s="342" t="s">
        <v>105</v>
      </c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3">
        <f>Q43+Q51+Q61+Q71+Q77+Q79+Q81+Q85+Q86+Q89+Q90+Q91+Q92+Q58</f>
        <v>147584.09999999998</v>
      </c>
      <c r="R94" s="344"/>
      <c r="S94" s="344"/>
      <c r="T94" s="345">
        <f>T43+T51+T58+T61+T71+T77+T79+T81+T85+T86+T89+T90+T91+T92</f>
        <v>14.600000000000001</v>
      </c>
      <c r="U94" s="346">
        <f>U43+U51+U61+U71+U77+U79+U81+U89+U90+U92+U85+U86+U58</f>
        <v>145605.01</v>
      </c>
      <c r="V94" s="347"/>
      <c r="W94" s="242">
        <f>W43+W51+W61+W71+W77+W81+W85+W89+W90+W92+W79+W86+W58</f>
        <v>14.404215264381461</v>
      </c>
    </row>
    <row r="95" spans="2:23" x14ac:dyDescent="0.25"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9"/>
      <c r="R95" s="350"/>
      <c r="S95" s="350"/>
      <c r="T95" s="351"/>
      <c r="U95" s="352"/>
      <c r="V95" s="352"/>
      <c r="W95" s="353"/>
    </row>
    <row r="96" spans="2:23" ht="33" customHeight="1" x14ac:dyDescent="0.25">
      <c r="B96" s="354" t="s">
        <v>106</v>
      </c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6"/>
      <c r="U96" s="357">
        <f>O24-U94</f>
        <v>-52420.800000000003</v>
      </c>
      <c r="V96" s="358"/>
      <c r="W96" s="359"/>
    </row>
    <row r="97" spans="2:23" x14ac:dyDescent="0.25">
      <c r="B97" s="360" t="s">
        <v>107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2"/>
      <c r="W97" s="363"/>
    </row>
    <row r="98" spans="2:23" x14ac:dyDescent="0.25">
      <c r="B98" s="364" t="s">
        <v>108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6"/>
      <c r="T98" s="367"/>
      <c r="U98" s="368">
        <v>0</v>
      </c>
      <c r="V98" s="369"/>
      <c r="W98" s="363"/>
    </row>
    <row r="99" spans="2:23" x14ac:dyDescent="0.25">
      <c r="B99" s="370" t="s">
        <v>109</v>
      </c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2"/>
      <c r="T99" s="373"/>
      <c r="U99" s="368">
        <f>O29</f>
        <v>11247.33</v>
      </c>
      <c r="V99" s="369"/>
      <c r="W99" s="374"/>
    </row>
    <row r="100" spans="2:23" x14ac:dyDescent="0.25">
      <c r="B100" s="375" t="s">
        <v>110</v>
      </c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7"/>
      <c r="T100" s="378"/>
      <c r="U100" s="379">
        <f>U98+U99</f>
        <v>11247.33</v>
      </c>
      <c r="V100" s="380"/>
      <c r="W100" s="363"/>
    </row>
    <row r="101" spans="2:23" x14ac:dyDescent="0.25">
      <c r="B101" s="381">
        <v>1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2"/>
      <c r="T101" s="383"/>
      <c r="U101" s="302"/>
      <c r="V101" s="302"/>
      <c r="W101" s="363"/>
    </row>
    <row r="102" spans="2:23" x14ac:dyDescent="0.25">
      <c r="B102" s="381">
        <v>2</v>
      </c>
      <c r="C102" s="384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6"/>
      <c r="T102" s="383"/>
      <c r="U102" s="315"/>
      <c r="V102" s="317"/>
      <c r="W102" s="363"/>
    </row>
    <row r="103" spans="2:23" x14ac:dyDescent="0.25">
      <c r="B103" s="381">
        <v>3</v>
      </c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3"/>
      <c r="U103" s="329">
        <v>0</v>
      </c>
      <c r="V103" s="329"/>
      <c r="W103" s="363"/>
    </row>
    <row r="104" spans="2:23" x14ac:dyDescent="0.25">
      <c r="B104" s="387" t="s">
        <v>111</v>
      </c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9"/>
      <c r="T104" s="390"/>
      <c r="U104" s="391">
        <f>U101+U102+U103</f>
        <v>0</v>
      </c>
      <c r="V104" s="392"/>
      <c r="W104" s="363"/>
    </row>
    <row r="105" spans="2:23" x14ac:dyDescent="0.25">
      <c r="B105" s="393" t="s">
        <v>112</v>
      </c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5"/>
      <c r="T105" s="396"/>
      <c r="U105" s="397">
        <f>U100-U104</f>
        <v>11247.33</v>
      </c>
      <c r="V105" s="398"/>
      <c r="W105" s="363"/>
    </row>
    <row r="106" spans="2:23" x14ac:dyDescent="0.25">
      <c r="B106" s="399"/>
      <c r="C106" s="399"/>
      <c r="D106" s="399"/>
      <c r="E106" s="399"/>
      <c r="F106" s="399"/>
      <c r="G106" s="399"/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63"/>
    </row>
    <row r="107" spans="2:23" x14ac:dyDescent="0.25">
      <c r="B107" s="400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2"/>
      <c r="R107" s="402"/>
      <c r="S107" s="402"/>
      <c r="T107" s="403"/>
      <c r="U107" s="404"/>
      <c r="V107" s="404"/>
      <c r="W107" s="363"/>
    </row>
    <row r="108" spans="2:23" x14ac:dyDescent="0.25">
      <c r="B108" s="400"/>
      <c r="C108" s="405"/>
      <c r="D108" s="405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6"/>
      <c r="U108" s="407"/>
      <c r="V108" s="407"/>
      <c r="W108" s="363"/>
    </row>
    <row r="109" spans="2:23" x14ac:dyDescent="0.25">
      <c r="B109" s="400"/>
      <c r="C109" s="401" t="s">
        <v>113</v>
      </c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363"/>
    </row>
    <row r="110" spans="2:23" x14ac:dyDescent="0.25">
      <c r="B110" s="400"/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408"/>
      <c r="P110" s="408"/>
      <c r="Q110" s="409"/>
      <c r="R110" s="409"/>
      <c r="S110" s="409"/>
      <c r="T110" s="406"/>
      <c r="U110" s="407"/>
      <c r="V110" s="407"/>
      <c r="W110" s="363"/>
    </row>
    <row r="111" spans="2:23" x14ac:dyDescent="0.25">
      <c r="B111" s="410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11"/>
      <c r="R111" s="411"/>
      <c r="S111" s="411"/>
      <c r="T111" s="412"/>
      <c r="U111" s="413"/>
      <c r="V111" s="413"/>
      <c r="W111" s="374"/>
    </row>
    <row r="112" spans="2:23" x14ac:dyDescent="0.25">
      <c r="B112" s="410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14"/>
      <c r="R112" s="414"/>
      <c r="S112" s="414"/>
      <c r="T112" s="415"/>
      <c r="U112" s="413"/>
      <c r="V112" s="413"/>
      <c r="W112" s="374"/>
    </row>
    <row r="113" spans="2:23" x14ac:dyDescent="0.25">
      <c r="B113" s="416"/>
      <c r="C113" s="401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17"/>
      <c r="R113" s="417"/>
      <c r="S113" s="417"/>
      <c r="T113" s="353"/>
      <c r="U113" s="413"/>
      <c r="V113" s="413"/>
      <c r="W113" s="374"/>
    </row>
    <row r="114" spans="2:23" x14ac:dyDescent="0.25">
      <c r="B114" s="416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18"/>
      <c r="R114" s="418"/>
      <c r="S114" s="418"/>
      <c r="T114" s="419"/>
      <c r="U114" s="420"/>
      <c r="V114" s="420"/>
      <c r="W114" s="363"/>
    </row>
    <row r="115" spans="2:23" x14ac:dyDescent="0.25">
      <c r="B115" s="421"/>
      <c r="C115" s="421"/>
      <c r="D115" s="421"/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2"/>
      <c r="R115" s="422"/>
      <c r="S115" s="422"/>
      <c r="T115" s="423"/>
      <c r="U115" s="424"/>
      <c r="V115" s="424"/>
      <c r="W115" s="363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</row>
    <row r="117" spans="2:23" x14ac:dyDescent="0.25">
      <c r="B117" s="425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27"/>
      <c r="U117" s="428"/>
      <c r="V117" s="428"/>
      <c r="W117" s="428"/>
    </row>
    <row r="118" spans="2:23" x14ac:dyDescent="0.25">
      <c r="B118" s="429"/>
      <c r="C118" s="429"/>
      <c r="D118" s="429"/>
      <c r="E118" s="429"/>
      <c r="F118" s="429"/>
      <c r="G118" s="429"/>
      <c r="H118" s="429"/>
      <c r="I118" s="429"/>
      <c r="J118" s="429"/>
      <c r="K118" s="429"/>
      <c r="L118" s="429"/>
      <c r="M118" s="429"/>
      <c r="N118" s="429"/>
      <c r="O118" s="429"/>
      <c r="P118" s="429"/>
      <c r="Q118" s="429"/>
      <c r="R118" s="429"/>
      <c r="S118" s="429"/>
      <c r="T118" s="429"/>
      <c r="U118" s="430"/>
      <c r="V118" s="430"/>
      <c r="W118" s="423"/>
    </row>
    <row r="119" spans="2:23" x14ac:dyDescent="0.25">
      <c r="B119" s="429"/>
      <c r="C119" s="429"/>
      <c r="D119" s="429"/>
      <c r="E119" s="429"/>
      <c r="F119" s="429"/>
      <c r="G119" s="429"/>
      <c r="H119" s="429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  <c r="S119" s="429"/>
      <c r="T119" s="429"/>
      <c r="U119" s="431"/>
      <c r="V119" s="432"/>
      <c r="W119" s="423"/>
    </row>
    <row r="120" spans="2:23" x14ac:dyDescent="0.25">
      <c r="B120" s="429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  <c r="T120" s="429"/>
      <c r="U120" s="432"/>
      <c r="V120" s="432"/>
      <c r="W120" s="423"/>
    </row>
    <row r="121" spans="2:23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10"/>
      <c r="U121" s="434"/>
      <c r="V121" s="434"/>
      <c r="W121" s="423"/>
    </row>
    <row r="122" spans="2:23" x14ac:dyDescent="0.25">
      <c r="B122" s="435"/>
      <c r="C122" s="435"/>
      <c r="D122" s="435"/>
      <c r="E122" s="435"/>
      <c r="F122" s="435"/>
      <c r="G122" s="435"/>
      <c r="H122" s="435"/>
      <c r="I122" s="435"/>
      <c r="J122" s="435"/>
      <c r="K122" s="435"/>
      <c r="L122" s="435"/>
      <c r="M122" s="435"/>
      <c r="N122" s="435"/>
      <c r="O122" s="435"/>
      <c r="P122" s="435"/>
      <c r="Q122" s="435"/>
      <c r="R122" s="435"/>
      <c r="S122" s="435"/>
      <c r="T122" s="436"/>
      <c r="U122" s="434"/>
      <c r="V122" s="434"/>
      <c r="W122" s="423"/>
    </row>
    <row r="123" spans="2:23" x14ac:dyDescent="0.25">
      <c r="B123" s="435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  <c r="U123" s="434"/>
      <c r="V123" s="434"/>
      <c r="W123" s="423"/>
    </row>
    <row r="124" spans="2:23" x14ac:dyDescent="0.25">
      <c r="B124" s="437"/>
      <c r="C124" s="401"/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38"/>
      <c r="U124" s="439"/>
      <c r="V124" s="439"/>
      <c r="W124" s="423"/>
    </row>
    <row r="125" spans="2:23" x14ac:dyDescent="0.25">
      <c r="B125" s="437"/>
      <c r="C125" s="401"/>
      <c r="D125" s="401"/>
      <c r="E125" s="401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38"/>
      <c r="U125" s="420"/>
      <c r="V125" s="420"/>
      <c r="W125" s="423"/>
    </row>
    <row r="126" spans="2:23" x14ac:dyDescent="0.25"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6"/>
      <c r="U126" s="434"/>
      <c r="V126" s="434"/>
      <c r="W126" s="423"/>
    </row>
    <row r="127" spans="2:23" x14ac:dyDescent="0.25">
      <c r="B127" s="440"/>
      <c r="C127" s="440"/>
      <c r="D127" s="440"/>
      <c r="E127" s="440"/>
      <c r="F127" s="440"/>
      <c r="G127" s="440"/>
      <c r="H127" s="441"/>
      <c r="I127" s="441"/>
      <c r="J127" s="441"/>
      <c r="K127" s="441"/>
      <c r="L127" s="441"/>
      <c r="M127" s="441"/>
      <c r="N127" s="441"/>
      <c r="O127" s="441"/>
      <c r="P127" s="441"/>
      <c r="Q127" s="423"/>
      <c r="R127" s="423"/>
      <c r="S127" s="423"/>
      <c r="T127" s="423"/>
      <c r="U127" s="442"/>
      <c r="V127" s="442"/>
      <c r="W127" s="423"/>
    </row>
    <row r="128" spans="2:23" x14ac:dyDescent="0.25"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23"/>
    </row>
    <row r="129" spans="2:23" x14ac:dyDescent="0.25"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6"/>
      <c r="U129" s="413"/>
      <c r="V129" s="413"/>
      <c r="W129" s="423"/>
    </row>
    <row r="130" spans="2:23" x14ac:dyDescent="0.25"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6"/>
      <c r="U130" s="413"/>
      <c r="V130" s="413"/>
      <c r="W130" s="423"/>
    </row>
  </sheetData>
  <mergeCells count="354">
    <mergeCell ref="B129:S129"/>
    <mergeCell ref="U129:V129"/>
    <mergeCell ref="B130:S130"/>
    <mergeCell ref="U130:V130"/>
    <mergeCell ref="C125:S125"/>
    <mergeCell ref="U125:V125"/>
    <mergeCell ref="B126:S126"/>
    <mergeCell ref="U126:V126"/>
    <mergeCell ref="H127:P127"/>
    <mergeCell ref="B128:V128"/>
    <mergeCell ref="B122:S122"/>
    <mergeCell ref="U122:V122"/>
    <mergeCell ref="B123:S123"/>
    <mergeCell ref="U123:V123"/>
    <mergeCell ref="C124:S124"/>
    <mergeCell ref="U124:V124"/>
    <mergeCell ref="B116:W116"/>
    <mergeCell ref="B117:S117"/>
    <mergeCell ref="U117:W117"/>
    <mergeCell ref="U118:V118"/>
    <mergeCell ref="B121:S121"/>
    <mergeCell ref="U121:V121"/>
    <mergeCell ref="C114:P114"/>
    <mergeCell ref="Q114:S114"/>
    <mergeCell ref="U114:V114"/>
    <mergeCell ref="B115:P115"/>
    <mergeCell ref="Q115:S115"/>
    <mergeCell ref="U115:V115"/>
    <mergeCell ref="C112:P112"/>
    <mergeCell ref="Q112:S112"/>
    <mergeCell ref="U112:V112"/>
    <mergeCell ref="C113:P113"/>
    <mergeCell ref="Q113:S113"/>
    <mergeCell ref="U113:V113"/>
    <mergeCell ref="C108:S108"/>
    <mergeCell ref="U108:V108"/>
    <mergeCell ref="C109:V109"/>
    <mergeCell ref="Q110:S110"/>
    <mergeCell ref="U110:V110"/>
    <mergeCell ref="C111:P111"/>
    <mergeCell ref="Q111:S111"/>
    <mergeCell ref="U111:V111"/>
    <mergeCell ref="B104:S104"/>
    <mergeCell ref="U104:V104"/>
    <mergeCell ref="B105:S105"/>
    <mergeCell ref="U105:V105"/>
    <mergeCell ref="B106:V106"/>
    <mergeCell ref="C107:P107"/>
    <mergeCell ref="Q107:S107"/>
    <mergeCell ref="U107:V107"/>
    <mergeCell ref="C101:S101"/>
    <mergeCell ref="U101:V101"/>
    <mergeCell ref="C102:S102"/>
    <mergeCell ref="U102:V102"/>
    <mergeCell ref="C103:S103"/>
    <mergeCell ref="U103:V103"/>
    <mergeCell ref="B97:V97"/>
    <mergeCell ref="B98:S98"/>
    <mergeCell ref="U98:V98"/>
    <mergeCell ref="B99:S99"/>
    <mergeCell ref="U99:V99"/>
    <mergeCell ref="B100:S100"/>
    <mergeCell ref="U100:V100"/>
    <mergeCell ref="C93:P93"/>
    <mergeCell ref="Q93:S93"/>
    <mergeCell ref="B94:P94"/>
    <mergeCell ref="Q94:S94"/>
    <mergeCell ref="U94:V94"/>
    <mergeCell ref="B96:T96"/>
    <mergeCell ref="U96:W96"/>
    <mergeCell ref="C90:P90"/>
    <mergeCell ref="Q90:S90"/>
    <mergeCell ref="U90:V90"/>
    <mergeCell ref="Q91:S91"/>
    <mergeCell ref="U91:V91"/>
    <mergeCell ref="C92:P92"/>
    <mergeCell ref="Q92:S92"/>
    <mergeCell ref="U92:V92"/>
    <mergeCell ref="C87:P87"/>
    <mergeCell ref="Q87:S87"/>
    <mergeCell ref="U87:V87"/>
    <mergeCell ref="Q88:S88"/>
    <mergeCell ref="U88:V88"/>
    <mergeCell ref="C89:P89"/>
    <mergeCell ref="Q89:S89"/>
    <mergeCell ref="U89:V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79:P79"/>
    <mergeCell ref="Q79:S79"/>
    <mergeCell ref="U79:V79"/>
    <mergeCell ref="C81:P81"/>
    <mergeCell ref="Q81:S81"/>
    <mergeCell ref="U81:V81"/>
    <mergeCell ref="C76:P76"/>
    <mergeCell ref="U76:V76"/>
    <mergeCell ref="C77:P77"/>
    <mergeCell ref="Q77:S77"/>
    <mergeCell ref="U77:V77"/>
    <mergeCell ref="U78:V78"/>
    <mergeCell ref="C72:P72"/>
    <mergeCell ref="Q72:S72"/>
    <mergeCell ref="U72:V72"/>
    <mergeCell ref="C73:P73"/>
    <mergeCell ref="C74:P74"/>
    <mergeCell ref="C75:P75"/>
    <mergeCell ref="C68:P68"/>
    <mergeCell ref="U68:V68"/>
    <mergeCell ref="C69:P69"/>
    <mergeCell ref="U69:V69"/>
    <mergeCell ref="C70:P70"/>
    <mergeCell ref="C71:P71"/>
    <mergeCell ref="Q71:S71"/>
    <mergeCell ref="U71:V71"/>
    <mergeCell ref="C66:P66"/>
    <mergeCell ref="Q66:S66"/>
    <mergeCell ref="U66:V66"/>
    <mergeCell ref="C67:P67"/>
    <mergeCell ref="Q67:S67"/>
    <mergeCell ref="U67:V67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U57:V57"/>
    <mergeCell ref="C58:P58"/>
    <mergeCell ref="Q58:S58"/>
    <mergeCell ref="U58:V58"/>
    <mergeCell ref="C59:P59"/>
    <mergeCell ref="Q59:S59"/>
    <mergeCell ref="U59:V59"/>
    <mergeCell ref="C52:P52"/>
    <mergeCell ref="C53:P53"/>
    <mergeCell ref="C54:P54"/>
    <mergeCell ref="C55:P55"/>
    <mergeCell ref="C56:P56"/>
    <mergeCell ref="C57:P57"/>
    <mergeCell ref="C50:P50"/>
    <mergeCell ref="Q50:S50"/>
    <mergeCell ref="U50:V50"/>
    <mergeCell ref="C51:P51"/>
    <mergeCell ref="Q51:S51"/>
    <mergeCell ref="U51:V51"/>
    <mergeCell ref="U47:V47"/>
    <mergeCell ref="C48:P48"/>
    <mergeCell ref="U48:V48"/>
    <mergeCell ref="C49:P49"/>
    <mergeCell ref="Q49:S49"/>
    <mergeCell ref="U49:V49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Орджоник.1 А(17)</vt:lpstr>
      <vt:lpstr>'Орджоник.1 А(17)'!Область_печати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2018-04-01T20:08:00Z</dcterms:created>
  <dcterms:modified xsi:type="dcterms:W3CDTF">2018-04-01T20:08:00Z</dcterms:modified>
</cp:coreProperties>
</file>