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Ордж.29(17)" sheetId="1" r:id="rId1"/>
  </sheets>
  <definedNames>
    <definedName name="_xlnm.Print_Area" localSheetId="0">'Ордж.29(17)'!$A$1:$W$129</definedName>
  </definedNames>
  <calcPr calcId="145621"/>
</workbook>
</file>

<file path=xl/calcChain.xml><?xml version="1.0" encoding="utf-8"?>
<calcChain xmlns="http://schemas.openxmlformats.org/spreadsheetml/2006/main">
  <c r="U103" i="1" l="1"/>
  <c r="U99" i="1"/>
  <c r="U104" i="1" s="1"/>
  <c r="U98" i="1"/>
  <c r="Q91" i="1"/>
  <c r="Q82" i="1"/>
  <c r="U82" i="1" s="1"/>
  <c r="W82" i="1" s="1"/>
  <c r="U79" i="1"/>
  <c r="W79" i="1" s="1"/>
  <c r="Q79" i="1"/>
  <c r="T78" i="1"/>
  <c r="T93" i="1" s="1"/>
  <c r="Q76" i="1"/>
  <c r="U76" i="1" s="1"/>
  <c r="W76" i="1" s="1"/>
  <c r="Q57" i="1"/>
  <c r="U57" i="1" s="1"/>
  <c r="W57" i="1" s="1"/>
  <c r="W43" i="1"/>
  <c r="U43" i="1"/>
  <c r="AX40" i="1"/>
  <c r="AY40" i="1" s="1"/>
  <c r="AW40" i="1"/>
  <c r="AU40" i="1"/>
  <c r="AR40" i="1"/>
  <c r="Q37" i="1"/>
  <c r="Q36" i="1"/>
  <c r="Q35" i="1"/>
  <c r="Q34" i="1"/>
  <c r="Q33" i="1"/>
  <c r="O33" i="1"/>
  <c r="L33" i="1"/>
  <c r="J33" i="1"/>
  <c r="Q32" i="1"/>
  <c r="Q31" i="1"/>
  <c r="Q30" i="1"/>
  <c r="Q29" i="1"/>
  <c r="Q28" i="1"/>
  <c r="Q27" i="1"/>
  <c r="Q26" i="1"/>
  <c r="Q23" i="1"/>
  <c r="Q22" i="1"/>
  <c r="Q21" i="1" s="1"/>
  <c r="O21" i="1"/>
  <c r="O24" i="1" s="1"/>
  <c r="L21" i="1"/>
  <c r="J21" i="1"/>
  <c r="G9" i="1"/>
  <c r="Q87" i="1" s="1"/>
  <c r="U87" i="1" s="1"/>
  <c r="W87" i="1" s="1"/>
  <c r="Q58" i="1" l="1"/>
  <c r="U58" i="1" s="1"/>
  <c r="W58" i="1" s="1"/>
  <c r="W80" i="1"/>
  <c r="W78" i="1" s="1"/>
  <c r="Q83" i="1"/>
  <c r="U83" i="1" s="1"/>
  <c r="W83" i="1" s="1"/>
  <c r="W45" i="1"/>
  <c r="Q55" i="1"/>
  <c r="U55" i="1" s="1"/>
  <c r="W55" i="1" s="1"/>
  <c r="Q73" i="1"/>
  <c r="U73" i="1" s="1"/>
  <c r="W73" i="1" s="1"/>
  <c r="U78" i="1"/>
  <c r="Q88" i="1"/>
  <c r="U88" i="1" s="1"/>
  <c r="W88" i="1" s="1"/>
  <c r="W91" i="1"/>
  <c r="Q43" i="1"/>
  <c r="Q49" i="1"/>
  <c r="U49" i="1" s="1"/>
  <c r="Q69" i="1"/>
  <c r="U69" i="1" s="1"/>
  <c r="W69" i="1" s="1"/>
  <c r="Q80" i="1"/>
  <c r="Q78" i="1" s="1"/>
  <c r="W49" i="1" l="1"/>
  <c r="W93" i="1" s="1"/>
  <c r="U93" i="1"/>
  <c r="U95" i="1" s="1"/>
  <c r="Q93" i="1"/>
</calcChain>
</file>

<file path=xl/sharedStrings.xml><?xml version="1.0" encoding="utf-8"?>
<sst xmlns="http://schemas.openxmlformats.org/spreadsheetml/2006/main" count="114" uniqueCount="104">
  <si>
    <t>МУЖРЭП №5</t>
  </si>
  <si>
    <t>Лицевой счет по начислению и расходованию денежных средств</t>
  </si>
  <si>
    <t>период</t>
  </si>
  <si>
    <t>по</t>
  </si>
  <si>
    <t>Орджоникидзе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</si>
  <si>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</si>
  <si>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</si>
  <si>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</si>
  <si>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</si>
  <si>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</si>
  <si>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</si>
  <si>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</si>
  <si>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</si>
  <si>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п/отопл., водоотведение, электоснабжение, водогрейные 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</si>
  <si>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</si>
  <si>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</si>
  <si>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</si>
  <si>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</si>
  <si>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</si>
  <si>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</si>
  <si>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хвс-18, э.э-0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</si>
  <si>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</si>
  <si>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</si>
  <si>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</si>
  <si>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</si>
  <si>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</si>
  <si>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</si>
  <si>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</si>
  <si>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</si>
  <si>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</si>
  <si>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</si>
  <si>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</si>
  <si>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</si>
  <si>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</si>
  <si>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</si>
  <si>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</si>
  <si>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</si>
  <si>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</si>
  <si>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Очистка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</si>
  <si>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</si>
  <si>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</si>
  <si>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</si>
  <si>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</si>
  <si>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</si>
  <si>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</si>
  <si>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</si>
  <si>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</si>
  <si>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</si>
  <si>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</si>
  <si>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</si>
  <si>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</si>
  <si>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</si>
  <si>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</si>
  <si>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</si>
  <si>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</si>
  <si>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</si>
  <si>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</si>
  <si>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</si>
  <si>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</si>
  <si>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</si>
  <si>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</si>
  <si>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</si>
  <si>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</si>
  <si>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 xml:space="preserve">вывоз мусора </t>
  </si>
  <si>
    <t>Осмотр и проверка конструктивных элементов здания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</si>
  <si>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</si>
  <si>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МУП ЖЭУ №7</t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</si>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</sst>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9" fontId="54" fillId="0" borderId="0" applyFont="0" applyFill="0" applyBorder="0" applyAlignment="0" applyProtection="0"/>
  </cellStyleXfs>
  <cellXfs count="454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166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1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32" fillId="3" borderId="35" xfId="0" applyFont="1" applyFill="1" applyBorder="1" applyAlignment="1">
      <alignment wrapText="1"/>
    </xf>
    <xf numFmtId="0" fontId="32" fillId="3" borderId="31" xfId="0" applyFont="1" applyFill="1" applyBorder="1" applyAlignment="1">
      <alignment wrapText="1"/>
    </xf>
    <xf numFmtId="0" fontId="32" fillId="3" borderId="36" xfId="0" applyFont="1" applyFill="1" applyBorder="1" applyAlignment="1">
      <alignment wrapText="1"/>
    </xf>
    <xf numFmtId="0" fontId="34" fillId="3" borderId="16" xfId="0" applyFont="1" applyFill="1" applyBorder="1" applyAlignment="1">
      <alignment horizontal="center"/>
    </xf>
    <xf numFmtId="0" fontId="32" fillId="3" borderId="16" xfId="0" applyFont="1" applyFill="1" applyBorder="1" applyAlignment="1"/>
    <xf numFmtId="1" fontId="32" fillId="3" borderId="16" xfId="0" applyNumberFormat="1" applyFont="1" applyFill="1" applyBorder="1" applyAlignment="1">
      <alignment horizontal="center"/>
    </xf>
    <xf numFmtId="166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2" fillId="3" borderId="32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2" fontId="32" fillId="3" borderId="16" xfId="0" applyNumberFormat="1" applyFont="1" applyFill="1" applyBorder="1" applyAlignment="1">
      <alignment horizontal="center" vertical="center"/>
    </xf>
    <xf numFmtId="2" fontId="32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 vertical="center"/>
    </xf>
    <xf numFmtId="2" fontId="37" fillId="3" borderId="35" xfId="0" applyNumberFormat="1" applyFont="1" applyFill="1" applyBorder="1" applyAlignment="1">
      <alignment horizontal="center" vertical="center"/>
    </xf>
    <xf numFmtId="2" fontId="37" fillId="3" borderId="31" xfId="0" applyNumberFormat="1" applyFont="1" applyFill="1" applyBorder="1" applyAlignment="1">
      <alignment horizontal="center" vertical="center"/>
    </xf>
    <xf numFmtId="2" fontId="37" fillId="3" borderId="36" xfId="0" applyNumberFormat="1" applyFont="1" applyFill="1" applyBorder="1" applyAlignment="1">
      <alignment horizontal="center" vertical="center"/>
    </xf>
    <xf numFmtId="166" fontId="37" fillId="3" borderId="16" xfId="0" applyNumberFormat="1" applyFont="1" applyFill="1" applyBorder="1" applyAlignment="1">
      <alignment horizontal="center"/>
    </xf>
    <xf numFmtId="2" fontId="37" fillId="3" borderId="35" xfId="0" applyNumberFormat="1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37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/>
    </xf>
    <xf numFmtId="0" fontId="32" fillId="3" borderId="36" xfId="0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8" fillId="3" borderId="35" xfId="0" applyFont="1" applyFill="1" applyBorder="1" applyAlignment="1">
      <alignment horizontal="left"/>
    </xf>
    <xf numFmtId="0" fontId="38" fillId="3" borderId="31" xfId="0" applyFont="1" applyFill="1" applyBorder="1" applyAlignment="1">
      <alignment horizontal="left"/>
    </xf>
    <xf numFmtId="0" fontId="38" fillId="3" borderId="36" xfId="0" applyFont="1" applyFill="1" applyBorder="1" applyAlignment="1">
      <alignment horizontal="left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7" fillId="3" borderId="35" xfId="0" applyFont="1" applyFill="1" applyBorder="1" applyAlignment="1"/>
    <xf numFmtId="0" fontId="37" fillId="3" borderId="31" xfId="0" applyFont="1" applyFill="1" applyBorder="1" applyAlignment="1"/>
    <xf numFmtId="0" fontId="37" fillId="3" borderId="36" xfId="0" applyFont="1" applyFill="1" applyBorder="1" applyAlignment="1"/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165" fontId="30" fillId="3" borderId="16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4" fontId="41" fillId="3" borderId="0" xfId="0" applyNumberFormat="1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/>
    </xf>
    <xf numFmtId="0" fontId="43" fillId="3" borderId="43" xfId="0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2" fontId="44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5" fillId="3" borderId="42" xfId="0" applyNumberFormat="1" applyFont="1" applyFill="1" applyBorder="1" applyAlignment="1">
      <alignment horizontal="center"/>
    </xf>
    <xf numFmtId="4" fontId="45" fillId="3" borderId="44" xfId="0" applyNumberFormat="1" applyFont="1" applyFill="1" applyBorder="1" applyAlignment="1">
      <alignment horizontal="center"/>
    </xf>
    <xf numFmtId="0" fontId="46" fillId="3" borderId="42" xfId="0" applyFont="1" applyFill="1" applyBorder="1" applyAlignment="1">
      <alignment horizontal="left"/>
    </xf>
    <xf numFmtId="0" fontId="46" fillId="3" borderId="43" xfId="0" applyFont="1" applyFill="1" applyBorder="1" applyAlignment="1">
      <alignment horizontal="left"/>
    </xf>
    <xf numFmtId="0" fontId="46" fillId="3" borderId="44" xfId="0" applyFont="1" applyFill="1" applyBorder="1" applyAlignment="1">
      <alignment horizontal="left"/>
    </xf>
    <xf numFmtId="2" fontId="46" fillId="3" borderId="43" xfId="0" applyNumberFormat="1" applyFont="1" applyFill="1" applyBorder="1" applyAlignment="1">
      <alignment horizontal="center" wrapText="1"/>
    </xf>
    <xf numFmtId="2" fontId="47" fillId="3" borderId="0" xfId="0" applyNumberFormat="1" applyFont="1" applyFill="1" applyBorder="1" applyAlignment="1">
      <alignment horizontal="center"/>
    </xf>
    <xf numFmtId="0" fontId="46" fillId="3" borderId="45" xfId="0" applyFont="1" applyFill="1" applyBorder="1" applyAlignment="1">
      <alignment horizontal="center"/>
    </xf>
    <xf numFmtId="0" fontId="46" fillId="3" borderId="46" xfId="0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2" fontId="46" fillId="3" borderId="46" xfId="0" applyNumberFormat="1" applyFont="1" applyFill="1" applyBorder="1" applyAlignment="1">
      <alignment horizontal="center" wrapText="1"/>
    </xf>
    <xf numFmtId="4" fontId="48" fillId="3" borderId="45" xfId="0" applyNumberFormat="1" applyFont="1" applyFill="1" applyBorder="1" applyAlignment="1">
      <alignment horizontal="center"/>
    </xf>
    <xf numFmtId="0" fontId="48" fillId="3" borderId="47" xfId="0" applyFont="1" applyFill="1" applyBorder="1" applyAlignment="1">
      <alignment horizontal="center"/>
    </xf>
    <xf numFmtId="0" fontId="49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2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50" fillId="3" borderId="48" xfId="0" applyFont="1" applyFill="1" applyBorder="1" applyAlignment="1">
      <alignment horizontal="center"/>
    </xf>
    <xf numFmtId="0" fontId="50" fillId="3" borderId="49" xfId="0" applyFont="1" applyFill="1" applyBorder="1" applyAlignment="1">
      <alignment horizontal="center"/>
    </xf>
    <xf numFmtId="0" fontId="50" fillId="3" borderId="50" xfId="0" applyFont="1" applyFill="1" applyBorder="1" applyAlignment="1">
      <alignment horizontal="center"/>
    </xf>
    <xf numFmtId="2" fontId="50" fillId="3" borderId="49" xfId="0" applyNumberFormat="1" applyFont="1" applyFill="1" applyBorder="1" applyAlignment="1">
      <alignment horizontal="center" wrapText="1"/>
    </xf>
    <xf numFmtId="4" fontId="45" fillId="3" borderId="48" xfId="0" applyNumberFormat="1" applyFont="1" applyFill="1" applyBorder="1" applyAlignment="1">
      <alignment horizontal="center"/>
    </xf>
    <xf numFmtId="4" fontId="45" fillId="3" borderId="50" xfId="0" applyNumberFormat="1" applyFont="1" applyFill="1" applyBorder="1" applyAlignment="1">
      <alignment horizontal="center"/>
    </xf>
    <xf numFmtId="0" fontId="46" fillId="3" borderId="45" xfId="0" applyFont="1" applyFill="1" applyBorder="1" applyAlignment="1">
      <alignment horizontal="left"/>
    </xf>
    <xf numFmtId="0" fontId="46" fillId="3" borderId="46" xfId="0" applyFont="1" applyFill="1" applyBorder="1" applyAlignment="1">
      <alignment horizontal="left"/>
    </xf>
    <xf numFmtId="0" fontId="46" fillId="3" borderId="47" xfId="0" applyFont="1" applyFill="1" applyBorder="1" applyAlignment="1">
      <alignment horizontal="left"/>
    </xf>
    <xf numFmtId="2" fontId="46" fillId="3" borderId="0" xfId="0" applyNumberFormat="1" applyFont="1" applyFill="1" applyBorder="1" applyAlignment="1">
      <alignment horizontal="center" wrapText="1"/>
    </xf>
    <xf numFmtId="4" fontId="45" fillId="3" borderId="51" xfId="0" applyNumberFormat="1" applyFont="1" applyFill="1" applyBorder="1" applyAlignment="1">
      <alignment horizontal="center"/>
    </xf>
    <xf numFmtId="4" fontId="45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4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51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2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5" fillId="3" borderId="0" xfId="0" applyNumberFormat="1" applyFont="1" applyFill="1" applyBorder="1" applyAlignment="1">
      <alignment horizontal="center"/>
    </xf>
    <xf numFmtId="0" fontId="46" fillId="3" borderId="0" xfId="0" applyFont="1" applyFill="1" applyBorder="1" applyAlignment="1">
      <alignment horizontal="left"/>
    </xf>
    <xf numFmtId="0" fontId="46" fillId="3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center"/>
    </xf>
    <xf numFmtId="0" fontId="4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9"/>
  <sheetViews>
    <sheetView tabSelected="1" topLeftCell="A100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53" customWidth="1"/>
    <col min="18" max="18" width="2.5703125" style="453" customWidth="1"/>
    <col min="19" max="19" width="9.140625" style="453"/>
    <col min="20" max="20" width="7.5703125" style="453" customWidth="1"/>
    <col min="21" max="22" width="9.140625" style="453"/>
    <col min="23" max="23" width="8.7109375" style="453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2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3</v>
      </c>
      <c r="M7" s="20" t="s">
        <v>4</v>
      </c>
      <c r="N7" s="21"/>
      <c r="O7" s="21"/>
      <c r="P7" s="21"/>
      <c r="Q7" s="21"/>
      <c r="R7" s="21"/>
      <c r="S7" s="22"/>
      <c r="T7" s="23"/>
      <c r="U7" s="23">
        <v>29</v>
      </c>
      <c r="V7" s="16"/>
      <c r="W7" s="10"/>
    </row>
    <row r="8" spans="2:23" x14ac:dyDescent="0.25">
      <c r="B8" s="24"/>
      <c r="C8" s="5"/>
      <c r="D8" s="5"/>
      <c r="E8" s="6"/>
      <c r="F8" s="6"/>
      <c r="G8" s="6"/>
      <c r="H8" s="25"/>
      <c r="I8" s="25"/>
      <c r="J8" s="25"/>
      <c r="K8" s="25"/>
      <c r="L8" s="25"/>
      <c r="M8" s="25"/>
      <c r="N8" s="25"/>
      <c r="O8" s="25"/>
      <c r="P8" s="25"/>
      <c r="Q8" s="26"/>
      <c r="R8" s="26"/>
      <c r="S8" s="26"/>
      <c r="T8" s="16"/>
      <c r="U8" s="10"/>
      <c r="V8" s="10"/>
      <c r="W8" s="10"/>
    </row>
    <row r="9" spans="2:23" x14ac:dyDescent="0.25">
      <c r="B9" s="27" t="s">
        <v>5</v>
      </c>
      <c r="C9" s="27"/>
      <c r="D9" s="27"/>
      <c r="E9" s="27"/>
      <c r="F9" s="27"/>
      <c r="G9" s="28">
        <f>G10+G11</f>
        <v>604.1</v>
      </c>
      <c r="H9" s="29"/>
      <c r="I9" s="30" t="s">
        <v>6</v>
      </c>
      <c r="J9" s="30"/>
      <c r="K9" s="30"/>
      <c r="L9" s="31">
        <v>2</v>
      </c>
      <c r="M9" s="29"/>
      <c r="N9" s="32" t="s">
        <v>7</v>
      </c>
      <c r="O9" s="32"/>
      <c r="P9" s="32"/>
      <c r="Q9" s="33">
        <v>1898</v>
      </c>
      <c r="R9" s="16"/>
      <c r="S9" s="32" t="s">
        <v>8</v>
      </c>
      <c r="T9" s="32"/>
      <c r="U9" s="32"/>
      <c r="V9" s="32"/>
      <c r="W9" s="32"/>
    </row>
    <row r="10" spans="2:23" x14ac:dyDescent="0.25">
      <c r="B10" s="27" t="s">
        <v>9</v>
      </c>
      <c r="C10" s="27"/>
      <c r="D10" s="27"/>
      <c r="E10" s="27"/>
      <c r="F10" s="27"/>
      <c r="G10" s="28">
        <v>604.1</v>
      </c>
      <c r="H10" s="29"/>
      <c r="I10" s="32" t="s">
        <v>10</v>
      </c>
      <c r="J10" s="32"/>
      <c r="K10" s="32"/>
      <c r="L10" s="31">
        <v>1</v>
      </c>
      <c r="M10" s="24"/>
      <c r="N10" s="34" t="s">
        <v>11</v>
      </c>
      <c r="O10" s="34"/>
      <c r="P10" s="35" t="s">
        <v>12</v>
      </c>
      <c r="Q10" s="35"/>
      <c r="R10" s="16"/>
      <c r="S10" s="36" t="s">
        <v>13</v>
      </c>
      <c r="T10" s="36"/>
      <c r="U10" s="36"/>
      <c r="V10" s="36"/>
      <c r="W10" s="36"/>
    </row>
    <row r="11" spans="2:23" x14ac:dyDescent="0.25">
      <c r="B11" s="27" t="s">
        <v>14</v>
      </c>
      <c r="C11" s="27"/>
      <c r="D11" s="27"/>
      <c r="E11" s="27"/>
      <c r="F11" s="27"/>
      <c r="G11" s="37">
        <v>0</v>
      </c>
      <c r="H11" s="29"/>
      <c r="I11" s="32" t="s">
        <v>15</v>
      </c>
      <c r="J11" s="32"/>
      <c r="K11" s="32"/>
      <c r="L11" s="38">
        <v>0</v>
      </c>
      <c r="M11" s="24"/>
      <c r="N11" s="32" t="s">
        <v>16</v>
      </c>
      <c r="O11" s="32"/>
      <c r="P11" s="32"/>
      <c r="Q11" s="39">
        <v>550.6</v>
      </c>
      <c r="R11" s="16"/>
      <c r="S11" s="36"/>
      <c r="T11" s="36"/>
      <c r="U11" s="36"/>
      <c r="V11" s="36"/>
      <c r="W11" s="36"/>
    </row>
    <row r="12" spans="2:23" x14ac:dyDescent="0.25">
      <c r="B12" s="27" t="s">
        <v>17</v>
      </c>
      <c r="C12" s="27"/>
      <c r="D12" s="27"/>
      <c r="E12" s="27"/>
      <c r="F12" s="27"/>
      <c r="G12" s="37">
        <v>0</v>
      </c>
      <c r="H12" s="29"/>
      <c r="I12" s="32" t="s">
        <v>18</v>
      </c>
      <c r="J12" s="32"/>
      <c r="K12" s="32"/>
      <c r="L12" s="38">
        <v>19</v>
      </c>
      <c r="M12" s="29"/>
      <c r="N12" s="30" t="s">
        <v>19</v>
      </c>
      <c r="O12" s="30"/>
      <c r="P12" s="30"/>
      <c r="Q12" s="40" t="s">
        <v>20</v>
      </c>
      <c r="R12" s="26"/>
      <c r="S12" s="36"/>
      <c r="T12" s="36"/>
      <c r="U12" s="36"/>
      <c r="V12" s="36"/>
      <c r="W12" s="36"/>
    </row>
    <row r="13" spans="2:23" x14ac:dyDescent="0.25">
      <c r="B13" s="27" t="s">
        <v>21</v>
      </c>
      <c r="C13" s="27"/>
      <c r="D13" s="27"/>
      <c r="E13" s="27"/>
      <c r="F13" s="27"/>
      <c r="G13" s="37">
        <v>0</v>
      </c>
      <c r="H13" s="29"/>
      <c r="I13" s="32" t="s">
        <v>22</v>
      </c>
      <c r="J13" s="32"/>
      <c r="K13" s="32"/>
      <c r="L13" s="41">
        <v>31</v>
      </c>
      <c r="M13" s="29"/>
      <c r="N13" s="30"/>
      <c r="O13" s="30"/>
      <c r="P13" s="30"/>
      <c r="Q13" s="42"/>
      <c r="R13" s="26"/>
      <c r="S13" s="32" t="s">
        <v>23</v>
      </c>
      <c r="T13" s="32"/>
      <c r="U13" s="32"/>
      <c r="V13" s="43" t="s">
        <v>24</v>
      </c>
      <c r="W13" s="43"/>
    </row>
    <row r="14" spans="2:23" x14ac:dyDescent="0.25">
      <c r="B14" s="44"/>
      <c r="C14" s="5"/>
      <c r="D14" s="5"/>
      <c r="E14" s="5"/>
      <c r="F14" s="5"/>
      <c r="G14" s="5"/>
      <c r="H14" s="5"/>
      <c r="I14" s="5"/>
      <c r="J14" s="5"/>
      <c r="K14" s="5"/>
      <c r="L14" s="45"/>
      <c r="M14" s="5"/>
      <c r="N14" s="5"/>
      <c r="O14" s="5"/>
      <c r="P14" s="46"/>
      <c r="Q14" s="47"/>
      <c r="R14" s="47"/>
      <c r="S14" s="47"/>
      <c r="T14" s="15"/>
      <c r="U14" s="48"/>
      <c r="V14" s="48"/>
      <c r="W14" s="10"/>
    </row>
    <row r="15" spans="2:23" x14ac:dyDescent="0.25">
      <c r="B15" s="49" t="s">
        <v>25</v>
      </c>
      <c r="C15" s="49"/>
      <c r="D15" s="49"/>
      <c r="E15" s="49"/>
      <c r="F15" s="49"/>
      <c r="G15" s="49"/>
      <c r="H15" s="50">
        <v>9.1999999999999993</v>
      </c>
      <c r="I15" s="51"/>
      <c r="J15" s="5"/>
      <c r="K15" s="5"/>
      <c r="L15" s="5"/>
      <c r="M15" s="5"/>
      <c r="N15" s="5"/>
      <c r="O15" s="5"/>
      <c r="P15" s="5"/>
      <c r="Q15" s="26"/>
      <c r="R15" s="26"/>
      <c r="S15" s="26"/>
      <c r="T15" s="16"/>
      <c r="U15" s="26"/>
      <c r="V15" s="26"/>
      <c r="W15" s="10"/>
    </row>
    <row r="16" spans="2:23" x14ac:dyDescent="0.25">
      <c r="B16" s="52"/>
      <c r="C16" s="2"/>
      <c r="D16" s="2"/>
      <c r="E16" s="2"/>
      <c r="F16" s="2"/>
      <c r="G16" s="2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54"/>
      <c r="S16" s="54"/>
      <c r="T16" s="55"/>
      <c r="U16" s="56"/>
      <c r="V16" s="56"/>
      <c r="W16" s="4"/>
    </row>
    <row r="17" spans="2:23" x14ac:dyDescent="0.25">
      <c r="B17" s="57" t="s">
        <v>26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>
        <v>-17580.53</v>
      </c>
      <c r="Q17" s="59"/>
      <c r="R17" s="59"/>
      <c r="S17" s="60"/>
      <c r="T17" s="61"/>
      <c r="U17" s="56"/>
      <c r="V17" s="56"/>
      <c r="W17" s="4"/>
    </row>
    <row r="18" spans="2:23" x14ac:dyDescent="0.25">
      <c r="B18" s="62" t="s">
        <v>27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3"/>
      <c r="Q18" s="64"/>
      <c r="R18" s="64"/>
      <c r="S18" s="65"/>
      <c r="T18" s="61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66"/>
      <c r="I19" s="66"/>
      <c r="J19" s="66"/>
      <c r="K19" s="66"/>
      <c r="L19" s="66"/>
      <c r="M19" s="66"/>
      <c r="N19" s="66"/>
      <c r="O19" s="66"/>
      <c r="P19" s="66"/>
      <c r="Q19" s="3"/>
      <c r="R19" s="3"/>
      <c r="S19" s="4"/>
      <c r="T19" s="4"/>
      <c r="U19" s="3"/>
      <c r="V19" s="3"/>
      <c r="W19" s="4"/>
    </row>
    <row r="20" spans="2:23" ht="20.25" customHeight="1" x14ac:dyDescent="0.25">
      <c r="B20" s="67" t="s">
        <v>28</v>
      </c>
      <c r="C20" s="67"/>
      <c r="D20" s="67"/>
      <c r="E20" s="67"/>
      <c r="F20" s="67"/>
      <c r="G20" s="67"/>
      <c r="H20" s="67"/>
      <c r="I20" s="67"/>
      <c r="J20" s="68" t="s">
        <v>29</v>
      </c>
      <c r="K20" s="68"/>
      <c r="L20" s="68" t="s">
        <v>30</v>
      </c>
      <c r="M20" s="68"/>
      <c r="N20" s="68"/>
      <c r="O20" s="69" t="s">
        <v>31</v>
      </c>
      <c r="P20" s="70"/>
      <c r="Q20" s="71" t="s">
        <v>32</v>
      </c>
      <c r="R20" s="72"/>
      <c r="S20" s="73"/>
      <c r="T20" s="74"/>
      <c r="U20" s="4"/>
      <c r="V20" s="4"/>
      <c r="W20" s="4"/>
    </row>
    <row r="21" spans="2:23" x14ac:dyDescent="0.25">
      <c r="B21" s="75" t="s">
        <v>33</v>
      </c>
      <c r="C21" s="75"/>
      <c r="D21" s="75"/>
      <c r="E21" s="75"/>
      <c r="F21" s="75"/>
      <c r="G21" s="75"/>
      <c r="H21" s="75"/>
      <c r="I21" s="75"/>
      <c r="J21" s="76">
        <f>J22+J23</f>
        <v>27469.43</v>
      </c>
      <c r="K21" s="76"/>
      <c r="L21" s="77">
        <f>L22+L23</f>
        <v>61690.66</v>
      </c>
      <c r="M21" s="77"/>
      <c r="N21" s="77"/>
      <c r="O21" s="78">
        <f>O22+O23</f>
        <v>59598.25</v>
      </c>
      <c r="P21" s="78"/>
      <c r="Q21" s="79">
        <f>Q22+Q23</f>
        <v>29561.839999999997</v>
      </c>
      <c r="R21" s="80"/>
      <c r="S21" s="81"/>
      <c r="T21" s="82"/>
      <c r="U21" s="83"/>
      <c r="V21" s="83"/>
      <c r="W21" s="83"/>
    </row>
    <row r="22" spans="2:23" x14ac:dyDescent="0.25">
      <c r="B22" s="84" t="s">
        <v>33</v>
      </c>
      <c r="C22" s="84"/>
      <c r="D22" s="84"/>
      <c r="E22" s="84"/>
      <c r="F22" s="84"/>
      <c r="G22" s="84"/>
      <c r="H22" s="84"/>
      <c r="I22" s="84"/>
      <c r="J22" s="85">
        <v>27469.43</v>
      </c>
      <c r="K22" s="85"/>
      <c r="L22" s="86">
        <v>61690.66</v>
      </c>
      <c r="M22" s="86"/>
      <c r="N22" s="86"/>
      <c r="O22" s="87">
        <v>59598.25</v>
      </c>
      <c r="P22" s="87"/>
      <c r="Q22" s="88">
        <f>J22+L22-O22</f>
        <v>29561.839999999997</v>
      </c>
      <c r="R22" s="89"/>
      <c r="S22" s="90"/>
      <c r="T22" s="91"/>
      <c r="U22" s="10"/>
      <c r="V22" s="10"/>
      <c r="W22" s="10"/>
    </row>
    <row r="23" spans="2:23" s="93" customFormat="1" x14ac:dyDescent="0.25">
      <c r="B23" s="75" t="s">
        <v>34</v>
      </c>
      <c r="C23" s="75"/>
      <c r="D23" s="75"/>
      <c r="E23" s="75"/>
      <c r="F23" s="75"/>
      <c r="G23" s="75"/>
      <c r="H23" s="75"/>
      <c r="I23" s="75"/>
      <c r="J23" s="76">
        <v>0</v>
      </c>
      <c r="K23" s="76"/>
      <c r="L23" s="77">
        <v>0</v>
      </c>
      <c r="M23" s="77"/>
      <c r="N23" s="77"/>
      <c r="O23" s="78">
        <v>0</v>
      </c>
      <c r="P23" s="78"/>
      <c r="Q23" s="79">
        <f>J23+L23-O23</f>
        <v>0</v>
      </c>
      <c r="R23" s="80"/>
      <c r="S23" s="81"/>
      <c r="T23" s="92"/>
      <c r="U23" s="83"/>
      <c r="V23" s="83"/>
      <c r="W23" s="83"/>
    </row>
    <row r="24" spans="2:23" x14ac:dyDescent="0.25">
      <c r="B24" s="94" t="s">
        <v>35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>
        <f>P17+O21</f>
        <v>42017.72</v>
      </c>
      <c r="P24" s="96"/>
      <c r="Q24" s="96"/>
      <c r="R24" s="96"/>
      <c r="S24" s="97"/>
      <c r="T24" s="98"/>
      <c r="U24" s="10"/>
      <c r="V24" s="10"/>
      <c r="W24" s="10"/>
    </row>
    <row r="25" spans="2:23" x14ac:dyDescent="0.25">
      <c r="B25" s="5"/>
      <c r="C25" s="99" t="s">
        <v>36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"/>
      <c r="R25" s="10"/>
      <c r="S25" s="10"/>
      <c r="T25" s="10"/>
      <c r="U25" s="10"/>
      <c r="V25" s="10"/>
      <c r="W25" s="10"/>
    </row>
    <row r="26" spans="2:23" s="111" customFormat="1" x14ac:dyDescent="0.25">
      <c r="B26" s="100" t="s">
        <v>37</v>
      </c>
      <c r="C26" s="101"/>
      <c r="D26" s="101"/>
      <c r="E26" s="101"/>
      <c r="F26" s="101"/>
      <c r="G26" s="101"/>
      <c r="H26" s="101"/>
      <c r="I26" s="102"/>
      <c r="J26" s="103">
        <v>0</v>
      </c>
      <c r="K26" s="103"/>
      <c r="L26" s="104">
        <v>0</v>
      </c>
      <c r="M26" s="104"/>
      <c r="N26" s="104"/>
      <c r="O26" s="105">
        <v>0</v>
      </c>
      <c r="P26" s="105"/>
      <c r="Q26" s="106">
        <f>J26+L26-O26</f>
        <v>0</v>
      </c>
      <c r="R26" s="107"/>
      <c r="S26" s="108"/>
      <c r="T26" s="109"/>
      <c r="U26" s="110"/>
      <c r="V26" s="110"/>
      <c r="W26" s="110"/>
    </row>
    <row r="27" spans="2:23" s="111" customFormat="1" x14ac:dyDescent="0.25">
      <c r="B27" s="100" t="s">
        <v>38</v>
      </c>
      <c r="C27" s="101"/>
      <c r="D27" s="101"/>
      <c r="E27" s="101"/>
      <c r="F27" s="101"/>
      <c r="G27" s="101"/>
      <c r="H27" s="101"/>
      <c r="I27" s="102"/>
      <c r="J27" s="103">
        <v>405.09</v>
      </c>
      <c r="K27" s="103"/>
      <c r="L27" s="104">
        <v>0</v>
      </c>
      <c r="M27" s="104"/>
      <c r="N27" s="104"/>
      <c r="O27" s="105">
        <v>0</v>
      </c>
      <c r="P27" s="105"/>
      <c r="Q27" s="106">
        <f t="shared" ref="Q27:Q37" si="0">J27+L27-O27</f>
        <v>405.09</v>
      </c>
      <c r="R27" s="107"/>
      <c r="S27" s="108"/>
      <c r="T27" s="109"/>
      <c r="U27" s="110"/>
      <c r="V27" s="110"/>
      <c r="W27" s="110"/>
    </row>
    <row r="28" spans="2:23" s="111" customFormat="1" x14ac:dyDescent="0.25">
      <c r="B28" s="100" t="s">
        <v>39</v>
      </c>
      <c r="C28" s="101"/>
      <c r="D28" s="101"/>
      <c r="E28" s="101"/>
      <c r="F28" s="101"/>
      <c r="G28" s="101"/>
      <c r="H28" s="101"/>
      <c r="I28" s="102"/>
      <c r="J28" s="112">
        <v>0</v>
      </c>
      <c r="K28" s="112"/>
      <c r="L28" s="104">
        <v>0</v>
      </c>
      <c r="M28" s="104"/>
      <c r="N28" s="104"/>
      <c r="O28" s="105">
        <v>0</v>
      </c>
      <c r="P28" s="105"/>
      <c r="Q28" s="106">
        <f t="shared" si="0"/>
        <v>0</v>
      </c>
      <c r="R28" s="107"/>
      <c r="S28" s="108"/>
      <c r="T28" s="91"/>
      <c r="U28" s="110"/>
      <c r="V28" s="110"/>
      <c r="W28" s="110"/>
    </row>
    <row r="29" spans="2:23" s="111" customFormat="1" x14ac:dyDescent="0.25">
      <c r="B29" s="100" t="s">
        <v>40</v>
      </c>
      <c r="C29" s="101"/>
      <c r="D29" s="101"/>
      <c r="E29" s="101"/>
      <c r="F29" s="101"/>
      <c r="G29" s="101"/>
      <c r="H29" s="101"/>
      <c r="I29" s="102"/>
      <c r="J29" s="112">
        <v>12567.8</v>
      </c>
      <c r="K29" s="112"/>
      <c r="L29" s="104">
        <v>26580.400000000001</v>
      </c>
      <c r="M29" s="104"/>
      <c r="N29" s="104"/>
      <c r="O29" s="105">
        <v>25710.97</v>
      </c>
      <c r="P29" s="105"/>
      <c r="Q29" s="106">
        <f t="shared" si="0"/>
        <v>13437.229999999996</v>
      </c>
      <c r="R29" s="107"/>
      <c r="S29" s="108"/>
      <c r="T29" s="91"/>
      <c r="U29" s="110"/>
      <c r="V29" s="110"/>
      <c r="W29" s="110"/>
    </row>
    <row r="30" spans="2:23" s="111" customFormat="1" x14ac:dyDescent="0.25">
      <c r="B30" s="100" t="s">
        <v>41</v>
      </c>
      <c r="C30" s="101"/>
      <c r="D30" s="101"/>
      <c r="E30" s="101"/>
      <c r="F30" s="101"/>
      <c r="G30" s="101"/>
      <c r="H30" s="101"/>
      <c r="I30" s="102"/>
      <c r="J30" s="88">
        <v>0</v>
      </c>
      <c r="K30" s="90"/>
      <c r="L30" s="103">
        <v>0</v>
      </c>
      <c r="M30" s="113"/>
      <c r="N30" s="114"/>
      <c r="O30" s="106">
        <v>0</v>
      </c>
      <c r="P30" s="108"/>
      <c r="Q30" s="106">
        <f>J30+L30-O30</f>
        <v>0</v>
      </c>
      <c r="R30" s="107"/>
      <c r="S30" s="108"/>
      <c r="T30" s="91"/>
      <c r="U30" s="110"/>
      <c r="V30" s="110"/>
      <c r="W30" s="110"/>
    </row>
    <row r="31" spans="2:23" s="111" customFormat="1" x14ac:dyDescent="0.25">
      <c r="B31" s="115" t="s">
        <v>42</v>
      </c>
      <c r="C31" s="116"/>
      <c r="D31" s="116"/>
      <c r="E31" s="116"/>
      <c r="F31" s="116"/>
      <c r="G31" s="116"/>
      <c r="H31" s="116"/>
      <c r="I31" s="117"/>
      <c r="J31" s="88">
        <v>0</v>
      </c>
      <c r="K31" s="90"/>
      <c r="L31" s="103">
        <v>1183.57</v>
      </c>
      <c r="M31" s="113"/>
      <c r="N31" s="114"/>
      <c r="O31" s="106">
        <v>4.82</v>
      </c>
      <c r="P31" s="108"/>
      <c r="Q31" s="106">
        <f>J31+L31-O31</f>
        <v>1178.75</v>
      </c>
      <c r="R31" s="107"/>
      <c r="S31" s="108"/>
      <c r="T31" s="91"/>
      <c r="U31" s="110"/>
      <c r="V31" s="110"/>
      <c r="W31" s="110"/>
    </row>
    <row r="32" spans="2:23" s="111" customFormat="1" x14ac:dyDescent="0.25">
      <c r="B32" s="100" t="s">
        <v>43</v>
      </c>
      <c r="C32" s="101"/>
      <c r="D32" s="101"/>
      <c r="E32" s="101"/>
      <c r="F32" s="101"/>
      <c r="G32" s="101"/>
      <c r="H32" s="101"/>
      <c r="I32" s="102"/>
      <c r="J32" s="88">
        <v>0</v>
      </c>
      <c r="K32" s="90"/>
      <c r="L32" s="103">
        <v>0</v>
      </c>
      <c r="M32" s="113"/>
      <c r="N32" s="114"/>
      <c r="O32" s="106">
        <v>0</v>
      </c>
      <c r="P32" s="108"/>
      <c r="Q32" s="106">
        <f>J32+L32-O32</f>
        <v>0</v>
      </c>
      <c r="R32" s="107"/>
      <c r="S32" s="108"/>
      <c r="T32" s="91"/>
      <c r="U32" s="110"/>
      <c r="V32" s="110"/>
      <c r="W32" s="110"/>
    </row>
    <row r="33" spans="2:51" x14ac:dyDescent="0.25">
      <c r="B33" s="118" t="s">
        <v>44</v>
      </c>
      <c r="C33" s="119"/>
      <c r="D33" s="119"/>
      <c r="E33" s="119"/>
      <c r="F33" s="119"/>
      <c r="G33" s="119"/>
      <c r="H33" s="119"/>
      <c r="I33" s="120"/>
      <c r="J33" s="121">
        <f>J34+J35+J36+J37</f>
        <v>28856.58</v>
      </c>
      <c r="K33" s="121"/>
      <c r="L33" s="122">
        <f>L34+L35+L36+L37</f>
        <v>70385.740000000005</v>
      </c>
      <c r="M33" s="122"/>
      <c r="N33" s="122"/>
      <c r="O33" s="122">
        <f>O34+O35+O36+O37</f>
        <v>58146.21</v>
      </c>
      <c r="P33" s="122"/>
      <c r="Q33" s="123">
        <f t="shared" si="0"/>
        <v>41096.110000000008</v>
      </c>
      <c r="R33" s="124"/>
      <c r="S33" s="125"/>
      <c r="T33" s="126"/>
      <c r="U33" s="10"/>
      <c r="V33" s="10"/>
      <c r="W33" s="10"/>
    </row>
    <row r="34" spans="2:51" x14ac:dyDescent="0.25">
      <c r="B34" s="127" t="s">
        <v>45</v>
      </c>
      <c r="C34" s="128"/>
      <c r="D34" s="128"/>
      <c r="E34" s="128"/>
      <c r="F34" s="128"/>
      <c r="G34" s="128"/>
      <c r="H34" s="128"/>
      <c r="I34" s="129"/>
      <c r="J34" s="85">
        <v>0</v>
      </c>
      <c r="K34" s="85"/>
      <c r="L34" s="130">
        <v>0</v>
      </c>
      <c r="M34" s="130"/>
      <c r="N34" s="130"/>
      <c r="O34" s="131">
        <v>0</v>
      </c>
      <c r="P34" s="131"/>
      <c r="Q34" s="123">
        <f t="shared" si="0"/>
        <v>0</v>
      </c>
      <c r="R34" s="124"/>
      <c r="S34" s="125"/>
      <c r="T34" s="132"/>
      <c r="U34" s="10"/>
      <c r="V34" s="10"/>
      <c r="W34" s="10"/>
    </row>
    <row r="35" spans="2:51" x14ac:dyDescent="0.25">
      <c r="B35" s="127" t="s">
        <v>46</v>
      </c>
      <c r="C35" s="128"/>
      <c r="D35" s="128"/>
      <c r="E35" s="128"/>
      <c r="F35" s="128"/>
      <c r="G35" s="128"/>
      <c r="H35" s="128"/>
      <c r="I35" s="129"/>
      <c r="J35" s="85">
        <v>28856.58</v>
      </c>
      <c r="K35" s="85"/>
      <c r="L35" s="130">
        <v>70385.740000000005</v>
      </c>
      <c r="M35" s="130"/>
      <c r="N35" s="130"/>
      <c r="O35" s="131">
        <v>58146.21</v>
      </c>
      <c r="P35" s="131"/>
      <c r="Q35" s="123">
        <f t="shared" si="0"/>
        <v>41096.110000000008</v>
      </c>
      <c r="R35" s="124"/>
      <c r="S35" s="125"/>
      <c r="T35" s="133"/>
      <c r="U35" s="10"/>
      <c r="V35" s="10"/>
      <c r="W35" s="10"/>
    </row>
    <row r="36" spans="2:51" x14ac:dyDescent="0.25">
      <c r="B36" s="127" t="s">
        <v>47</v>
      </c>
      <c r="C36" s="128"/>
      <c r="D36" s="128"/>
      <c r="E36" s="128"/>
      <c r="F36" s="128"/>
      <c r="G36" s="128"/>
      <c r="H36" s="128"/>
      <c r="I36" s="129"/>
      <c r="J36" s="85">
        <v>0</v>
      </c>
      <c r="K36" s="85"/>
      <c r="L36" s="130">
        <v>0</v>
      </c>
      <c r="M36" s="130"/>
      <c r="N36" s="130"/>
      <c r="O36" s="131">
        <v>0</v>
      </c>
      <c r="P36" s="131"/>
      <c r="Q36" s="123">
        <f t="shared" si="0"/>
        <v>0</v>
      </c>
      <c r="R36" s="124"/>
      <c r="S36" s="125"/>
      <c r="T36" s="133"/>
      <c r="U36" s="10"/>
      <c r="V36" s="10"/>
      <c r="W36" s="10"/>
    </row>
    <row r="37" spans="2:51" x14ac:dyDescent="0.25">
      <c r="B37" s="134" t="s">
        <v>48</v>
      </c>
      <c r="C37" s="135"/>
      <c r="D37" s="135"/>
      <c r="E37" s="135"/>
      <c r="F37" s="135"/>
      <c r="G37" s="135"/>
      <c r="H37" s="135"/>
      <c r="I37" s="136"/>
      <c r="J37" s="137">
        <v>0</v>
      </c>
      <c r="K37" s="137"/>
      <c r="L37" s="138">
        <v>0</v>
      </c>
      <c r="M37" s="138"/>
      <c r="N37" s="138"/>
      <c r="O37" s="139">
        <v>0</v>
      </c>
      <c r="P37" s="139"/>
      <c r="Q37" s="140">
        <f t="shared" si="0"/>
        <v>0</v>
      </c>
      <c r="R37" s="141"/>
      <c r="S37" s="142"/>
      <c r="T37" s="133"/>
      <c r="U37" s="10"/>
      <c r="V37" s="10"/>
      <c r="W37" s="10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4" t="s">
        <v>49</v>
      </c>
      <c r="AS37" s="144"/>
      <c r="AT37" s="144"/>
      <c r="AU37" s="144"/>
      <c r="AV37" s="144"/>
      <c r="AW37" s="145" t="s">
        <v>50</v>
      </c>
      <c r="AX37" s="145"/>
      <c r="AY37" s="146" t="s">
        <v>51</v>
      </c>
    </row>
    <row r="38" spans="2:51" ht="18" customHeight="1" x14ac:dyDescent="0.25">
      <c r="B38" s="147" t="s">
        <v>52</v>
      </c>
      <c r="C38" s="148"/>
      <c r="D38" s="148"/>
      <c r="E38" s="148"/>
      <c r="F38" s="148"/>
      <c r="G38" s="149"/>
      <c r="H38" s="150"/>
      <c r="I38" s="151"/>
      <c r="J38" s="151"/>
      <c r="K38" s="151"/>
      <c r="L38" s="151"/>
      <c r="M38" s="151"/>
      <c r="N38" s="151"/>
      <c r="O38" s="151"/>
      <c r="P38" s="152"/>
      <c r="Q38" s="153">
        <v>0</v>
      </c>
      <c r="R38" s="153"/>
      <c r="S38" s="153"/>
      <c r="T38" s="154"/>
      <c r="U38" s="155"/>
      <c r="V38" s="155"/>
      <c r="W38" s="156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57" t="s">
        <v>53</v>
      </c>
      <c r="AS38" s="157"/>
      <c r="AT38" s="157"/>
      <c r="AU38" s="157" t="s">
        <v>54</v>
      </c>
      <c r="AV38" s="157"/>
      <c r="AW38" s="158" t="s">
        <v>53</v>
      </c>
      <c r="AX38" s="158" t="s">
        <v>54</v>
      </c>
      <c r="AY38" s="146"/>
    </row>
    <row r="39" spans="2:51" x14ac:dyDescent="0.25">
      <c r="B39" s="154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6"/>
      <c r="Q39" s="154"/>
      <c r="R39" s="155"/>
      <c r="S39" s="156"/>
      <c r="T39" s="154"/>
      <c r="U39" s="155"/>
      <c r="V39" s="155"/>
      <c r="W39" s="156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60"/>
      <c r="AS39" s="160"/>
      <c r="AT39" s="160"/>
      <c r="AU39" s="158"/>
      <c r="AV39" s="158"/>
      <c r="AW39" s="160"/>
      <c r="AX39" s="158"/>
      <c r="AY39" s="161"/>
    </row>
    <row r="40" spans="2:51" ht="15" customHeight="1" x14ac:dyDescent="0.25">
      <c r="B40" s="162" t="s">
        <v>55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4"/>
      <c r="Q40" s="165" t="s">
        <v>56</v>
      </c>
      <c r="R40" s="165"/>
      <c r="S40" s="165"/>
      <c r="T40" s="166"/>
      <c r="U40" s="167" t="s">
        <v>57</v>
      </c>
      <c r="V40" s="165"/>
      <c r="W40" s="166"/>
      <c r="AC40" s="168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>
        <f>AR147</f>
        <v>0</v>
      </c>
      <c r="AS40" s="170"/>
      <c r="AT40" s="170"/>
      <c r="AU40" s="171">
        <f>AU147</f>
        <v>0</v>
      </c>
      <c r="AV40" s="171"/>
      <c r="AW40" s="172">
        <f>AW147</f>
        <v>0</v>
      </c>
      <c r="AX40" s="173">
        <f>AX147</f>
        <v>0</v>
      </c>
      <c r="AY40" s="174">
        <f>AX40-AU40</f>
        <v>0</v>
      </c>
    </row>
    <row r="41" spans="2:51" ht="26.25" customHeight="1" x14ac:dyDescent="0.25">
      <c r="B41" s="175" t="s">
        <v>58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7"/>
      <c r="Q41" s="178" t="s">
        <v>53</v>
      </c>
      <c r="R41" s="178"/>
      <c r="S41" s="178"/>
      <c r="T41" s="179" t="s">
        <v>59</v>
      </c>
      <c r="U41" s="178" t="s">
        <v>53</v>
      </c>
      <c r="V41" s="178"/>
      <c r="W41" s="180" t="s">
        <v>59</v>
      </c>
      <c r="AC41" s="181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3"/>
      <c r="AS41" s="183"/>
      <c r="AT41" s="183"/>
      <c r="AU41" s="184"/>
      <c r="AV41" s="184"/>
      <c r="AW41" s="185"/>
      <c r="AX41" s="186"/>
      <c r="AY41" s="187"/>
    </row>
    <row r="42" spans="2:51" ht="14.25" customHeight="1" x14ac:dyDescent="0.25">
      <c r="B42" s="188" t="s">
        <v>60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90"/>
      <c r="R42" s="190"/>
      <c r="S42" s="190"/>
      <c r="T42" s="190"/>
      <c r="U42" s="190"/>
      <c r="V42" s="190"/>
      <c r="W42" s="191"/>
      <c r="AC42" s="181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3"/>
      <c r="AS42" s="183"/>
      <c r="AT42" s="183"/>
      <c r="AU42" s="184"/>
      <c r="AV42" s="184"/>
      <c r="AW42" s="185"/>
      <c r="AX42" s="186"/>
      <c r="AY42" s="187"/>
    </row>
    <row r="43" spans="2:51" ht="48.75" customHeight="1" x14ac:dyDescent="0.25">
      <c r="B43" s="192">
        <v>1</v>
      </c>
      <c r="C43" s="193" t="s">
        <v>61</v>
      </c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4">
        <f>T43*G9*11</f>
        <v>598.05899999999997</v>
      </c>
      <c r="R43" s="194"/>
      <c r="S43" s="194"/>
      <c r="T43" s="195">
        <v>0.09</v>
      </c>
      <c r="U43" s="196">
        <f>U45</f>
        <v>15269</v>
      </c>
      <c r="V43" s="197"/>
      <c r="W43" s="198">
        <f>U43/G9/11</f>
        <v>2.29778332906954</v>
      </c>
    </row>
    <row r="44" spans="2:51" x14ac:dyDescent="0.25">
      <c r="B44" s="192"/>
      <c r="C44" s="199" t="s">
        <v>62</v>
      </c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1"/>
      <c r="Q44" s="202"/>
      <c r="R44" s="203"/>
      <c r="S44" s="204"/>
      <c r="T44" s="205"/>
      <c r="U44" s="206"/>
      <c r="V44" s="207"/>
      <c r="W44" s="198"/>
    </row>
    <row r="45" spans="2:51" x14ac:dyDescent="0.25">
      <c r="B45" s="192"/>
      <c r="C45" s="208" t="s">
        <v>63</v>
      </c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10"/>
      <c r="Q45" s="202"/>
      <c r="R45" s="203"/>
      <c r="S45" s="204"/>
      <c r="T45" s="205"/>
      <c r="U45" s="211">
        <v>15269</v>
      </c>
      <c r="V45" s="212"/>
      <c r="W45" s="213">
        <f>U45/G9/11</f>
        <v>2.29778332906954</v>
      </c>
    </row>
    <row r="46" spans="2:51" ht="13.5" customHeight="1" x14ac:dyDescent="0.25">
      <c r="B46" s="192"/>
      <c r="C46" s="214" t="s">
        <v>64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6"/>
      <c r="Q46" s="202"/>
      <c r="R46" s="203"/>
      <c r="S46" s="204"/>
      <c r="T46" s="205"/>
      <c r="U46" s="211"/>
      <c r="V46" s="212"/>
      <c r="W46" s="198"/>
    </row>
    <row r="47" spans="2:51" x14ac:dyDescent="0.25">
      <c r="B47" s="217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9"/>
      <c r="R47" s="219"/>
      <c r="S47" s="219"/>
      <c r="T47" s="220"/>
      <c r="U47" s="221"/>
      <c r="V47" s="222"/>
      <c r="W47" s="223"/>
    </row>
    <row r="48" spans="2:51" x14ac:dyDescent="0.25">
      <c r="B48" s="224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25"/>
      <c r="R48" s="225"/>
      <c r="S48" s="225"/>
      <c r="T48" s="220"/>
      <c r="U48" s="221"/>
      <c r="V48" s="222"/>
      <c r="W48" s="226"/>
    </row>
    <row r="49" spans="2:23" ht="44.25" customHeight="1" x14ac:dyDescent="0.25">
      <c r="B49" s="192">
        <v>2</v>
      </c>
      <c r="C49" s="227" t="s">
        <v>65</v>
      </c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9"/>
      <c r="Q49" s="206">
        <f>T49*G9*11</f>
        <v>5382.5309999999999</v>
      </c>
      <c r="R49" s="207"/>
      <c r="S49" s="230"/>
      <c r="T49" s="231">
        <v>0.81</v>
      </c>
      <c r="U49" s="206">
        <f>Q49</f>
        <v>5382.5309999999999</v>
      </c>
      <c r="V49" s="230"/>
      <c r="W49" s="231">
        <f>U49/G9/11</f>
        <v>0.81</v>
      </c>
    </row>
    <row r="50" spans="2:23" x14ac:dyDescent="0.25">
      <c r="B50" s="192"/>
      <c r="C50" s="232" t="s">
        <v>62</v>
      </c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4"/>
      <c r="Q50" s="235"/>
      <c r="R50" s="236"/>
      <c r="S50" s="237"/>
      <c r="T50" s="238"/>
      <c r="U50" s="239"/>
      <c r="V50" s="240"/>
      <c r="W50" s="231"/>
    </row>
    <row r="51" spans="2:23" ht="15" customHeight="1" x14ac:dyDescent="0.25">
      <c r="B51" s="192"/>
      <c r="C51" s="241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3"/>
      <c r="Q51" s="235"/>
      <c r="R51" s="236"/>
      <c r="S51" s="237"/>
      <c r="T51" s="238"/>
      <c r="U51" s="244"/>
      <c r="V51" s="240"/>
      <c r="W51" s="231"/>
    </row>
    <row r="52" spans="2:23" ht="15" customHeight="1" x14ac:dyDescent="0.25">
      <c r="B52" s="192"/>
      <c r="C52" s="241" t="s">
        <v>66</v>
      </c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3"/>
      <c r="Q52" s="235"/>
      <c r="R52" s="236"/>
      <c r="S52" s="237"/>
      <c r="T52" s="238"/>
      <c r="U52" s="211"/>
      <c r="V52" s="245"/>
      <c r="W52" s="231"/>
    </row>
    <row r="53" spans="2:23" ht="15" customHeight="1" x14ac:dyDescent="0.25">
      <c r="B53" s="246"/>
      <c r="C53" s="241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3"/>
      <c r="Q53" s="247"/>
      <c r="R53" s="248"/>
      <c r="S53" s="249"/>
      <c r="T53" s="250"/>
      <c r="U53" s="251"/>
      <c r="V53" s="252"/>
      <c r="W53" s="253"/>
    </row>
    <row r="54" spans="2:23" x14ac:dyDescent="0.25">
      <c r="B54" s="192"/>
      <c r="C54" s="254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6"/>
      <c r="Q54" s="257"/>
      <c r="R54" s="258"/>
      <c r="S54" s="259"/>
      <c r="T54" s="231"/>
      <c r="U54" s="206"/>
      <c r="V54" s="230"/>
      <c r="W54" s="231"/>
    </row>
    <row r="55" spans="2:23" ht="15" customHeight="1" x14ac:dyDescent="0.25">
      <c r="B55" s="192">
        <v>3</v>
      </c>
      <c r="C55" s="227" t="s">
        <v>67</v>
      </c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9"/>
      <c r="Q55" s="260">
        <f>T55*G9*11</f>
        <v>7841.2179999999998</v>
      </c>
      <c r="R55" s="260"/>
      <c r="S55" s="260"/>
      <c r="T55" s="261">
        <v>1.18</v>
      </c>
      <c r="U55" s="206">
        <f>Q55</f>
        <v>7841.2179999999998</v>
      </c>
      <c r="V55" s="230"/>
      <c r="W55" s="231">
        <f>U55/G9/11</f>
        <v>1.18</v>
      </c>
    </row>
    <row r="56" spans="2:23" ht="15" customHeight="1" x14ac:dyDescent="0.25">
      <c r="B56" s="192"/>
      <c r="C56" s="199" t="s">
        <v>62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1"/>
      <c r="Q56" s="262"/>
      <c r="R56" s="263"/>
      <c r="S56" s="264"/>
      <c r="T56" s="261"/>
      <c r="U56" s="206"/>
      <c r="V56" s="230"/>
      <c r="W56" s="231"/>
    </row>
    <row r="57" spans="2:23" ht="14.25" customHeight="1" x14ac:dyDescent="0.25">
      <c r="B57" s="265"/>
      <c r="C57" s="266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8"/>
      <c r="Q57" s="269">
        <f>T57*G9*11</f>
        <v>0</v>
      </c>
      <c r="R57" s="270"/>
      <c r="S57" s="271"/>
      <c r="T57" s="226"/>
      <c r="U57" s="269">
        <f>Q57</f>
        <v>0</v>
      </c>
      <c r="V57" s="271"/>
      <c r="W57" s="226">
        <f>U57/G9/11</f>
        <v>0</v>
      </c>
    </row>
    <row r="58" spans="2:23" s="111" customFormat="1" ht="30.75" customHeight="1" x14ac:dyDescent="0.25">
      <c r="B58" s="272" t="s">
        <v>68</v>
      </c>
      <c r="C58" s="273" t="s">
        <v>69</v>
      </c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4">
        <f>T58*G9*11</f>
        <v>5581.884</v>
      </c>
      <c r="R58" s="275"/>
      <c r="S58" s="276"/>
      <c r="T58" s="231">
        <v>0.84</v>
      </c>
      <c r="U58" s="206">
        <f>Q58</f>
        <v>5581.884</v>
      </c>
      <c r="V58" s="230"/>
      <c r="W58" s="231">
        <f>U58/G9/11</f>
        <v>0.84</v>
      </c>
    </row>
    <row r="59" spans="2:23" s="93" customFormat="1" hidden="1" x14ac:dyDescent="0.25">
      <c r="B59" s="265"/>
      <c r="C59" s="218" t="s">
        <v>70</v>
      </c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77"/>
      <c r="R59" s="277"/>
      <c r="S59" s="277"/>
      <c r="T59" s="226"/>
      <c r="U59" s="278"/>
      <c r="V59" s="279"/>
      <c r="W59" s="226"/>
    </row>
    <row r="60" spans="2:23" hidden="1" x14ac:dyDescent="0.25">
      <c r="B60" s="265"/>
      <c r="C60" s="218" t="s">
        <v>71</v>
      </c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77"/>
      <c r="R60" s="277"/>
      <c r="S60" s="277"/>
      <c r="T60" s="226"/>
      <c r="U60" s="278"/>
      <c r="V60" s="279"/>
      <c r="W60" s="226"/>
    </row>
    <row r="61" spans="2:23" hidden="1" x14ac:dyDescent="0.25">
      <c r="B61" s="265"/>
      <c r="C61" s="218" t="s">
        <v>71</v>
      </c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77"/>
      <c r="R61" s="277"/>
      <c r="S61" s="277"/>
      <c r="T61" s="226"/>
      <c r="U61" s="278"/>
      <c r="V61" s="279"/>
      <c r="W61" s="226"/>
    </row>
    <row r="62" spans="2:23" hidden="1" x14ac:dyDescent="0.25">
      <c r="B62" s="265"/>
      <c r="C62" s="218" t="s">
        <v>72</v>
      </c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77"/>
      <c r="R62" s="277"/>
      <c r="S62" s="277"/>
      <c r="T62" s="226"/>
      <c r="U62" s="278"/>
      <c r="V62" s="279"/>
      <c r="W62" s="226"/>
    </row>
    <row r="63" spans="2:23" hidden="1" x14ac:dyDescent="0.25">
      <c r="B63" s="265"/>
      <c r="C63" s="218" t="s">
        <v>73</v>
      </c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69"/>
      <c r="R63" s="270"/>
      <c r="S63" s="271"/>
      <c r="T63" s="226"/>
      <c r="U63" s="278"/>
      <c r="V63" s="279"/>
      <c r="W63" s="226"/>
    </row>
    <row r="64" spans="2:23" hidden="1" x14ac:dyDescent="0.25">
      <c r="B64" s="265"/>
      <c r="C64" s="218" t="s">
        <v>74</v>
      </c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69"/>
      <c r="R64" s="270"/>
      <c r="S64" s="271"/>
      <c r="T64" s="226"/>
      <c r="U64" s="278"/>
      <c r="V64" s="279"/>
      <c r="W64" s="226"/>
    </row>
    <row r="65" spans="2:23" x14ac:dyDescent="0.25">
      <c r="B65" s="265"/>
      <c r="C65" s="280" t="s">
        <v>75</v>
      </c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2"/>
      <c r="Q65" s="283"/>
      <c r="R65" s="284"/>
      <c r="S65" s="285"/>
      <c r="T65" s="226"/>
      <c r="U65" s="221"/>
      <c r="V65" s="222"/>
      <c r="W65" s="226"/>
    </row>
    <row r="66" spans="2:23" x14ac:dyDescent="0.25">
      <c r="B66" s="265"/>
      <c r="C66" s="280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2"/>
      <c r="Q66" s="283"/>
      <c r="R66" s="284"/>
      <c r="S66" s="285"/>
      <c r="T66" s="226"/>
      <c r="U66" s="286"/>
      <c r="V66" s="287"/>
      <c r="W66" s="226"/>
    </row>
    <row r="67" spans="2:23" x14ac:dyDescent="0.25">
      <c r="B67" s="265"/>
      <c r="C67" s="288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90"/>
      <c r="Q67" s="283"/>
      <c r="R67" s="284"/>
      <c r="S67" s="285"/>
      <c r="T67" s="226"/>
      <c r="U67" s="286"/>
      <c r="V67" s="287"/>
      <c r="W67" s="226"/>
    </row>
    <row r="68" spans="2:23" x14ac:dyDescent="0.25">
      <c r="B68" s="265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77"/>
      <c r="R68" s="277"/>
      <c r="S68" s="277"/>
      <c r="T68" s="226"/>
      <c r="U68" s="221"/>
      <c r="V68" s="222"/>
      <c r="W68" s="226"/>
    </row>
    <row r="69" spans="2:23" x14ac:dyDescent="0.25">
      <c r="B69" s="291" t="s">
        <v>76</v>
      </c>
      <c r="C69" s="292" t="s">
        <v>77</v>
      </c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4"/>
      <c r="Q69" s="274">
        <f>T69*G9*3</f>
        <v>0</v>
      </c>
      <c r="R69" s="275"/>
      <c r="S69" s="276"/>
      <c r="T69" s="240">
        <v>0</v>
      </c>
      <c r="U69" s="206">
        <f>Q69</f>
        <v>0</v>
      </c>
      <c r="V69" s="230"/>
      <c r="W69" s="231">
        <f>U69/G9/3</f>
        <v>0</v>
      </c>
    </row>
    <row r="70" spans="2:23" ht="25.5" customHeight="1" x14ac:dyDescent="0.25">
      <c r="B70" s="265"/>
      <c r="C70" s="266" t="s">
        <v>78</v>
      </c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8"/>
      <c r="Q70" s="269"/>
      <c r="R70" s="270"/>
      <c r="S70" s="271"/>
      <c r="T70" s="285"/>
      <c r="U70" s="221"/>
      <c r="V70" s="222"/>
      <c r="W70" s="226"/>
    </row>
    <row r="71" spans="2:23" x14ac:dyDescent="0.25">
      <c r="B71" s="265"/>
      <c r="C71" s="295" t="s">
        <v>79</v>
      </c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7"/>
      <c r="Q71" s="283"/>
      <c r="R71" s="284"/>
      <c r="S71" s="285"/>
      <c r="T71" s="285"/>
      <c r="U71" s="221"/>
      <c r="V71" s="222"/>
      <c r="W71" s="226"/>
    </row>
    <row r="72" spans="2:23" x14ac:dyDescent="0.25">
      <c r="B72" s="265"/>
      <c r="C72" s="298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300"/>
      <c r="Q72" s="283"/>
      <c r="R72" s="284"/>
      <c r="S72" s="285"/>
      <c r="T72" s="285"/>
      <c r="U72" s="221"/>
      <c r="V72" s="222"/>
      <c r="W72" s="226"/>
    </row>
    <row r="73" spans="2:23" x14ac:dyDescent="0.25">
      <c r="B73" s="291" t="s">
        <v>80</v>
      </c>
      <c r="C73" s="301" t="s">
        <v>81</v>
      </c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3"/>
      <c r="Q73" s="206">
        <f>T73*G9*3</f>
        <v>0</v>
      </c>
      <c r="R73" s="207"/>
      <c r="S73" s="230"/>
      <c r="T73" s="240">
        <v>0</v>
      </c>
      <c r="U73" s="206">
        <f>Q73</f>
        <v>0</v>
      </c>
      <c r="V73" s="230"/>
      <c r="W73" s="231">
        <f>U73/G9/3</f>
        <v>0</v>
      </c>
    </row>
    <row r="74" spans="2:23" x14ac:dyDescent="0.25">
      <c r="B74" s="265"/>
      <c r="C74" s="304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6"/>
      <c r="Q74" s="283"/>
      <c r="R74" s="284"/>
      <c r="S74" s="285"/>
      <c r="T74" s="285"/>
      <c r="U74" s="221"/>
      <c r="V74" s="222"/>
      <c r="W74" s="226"/>
    </row>
    <row r="75" spans="2:23" x14ac:dyDescent="0.25">
      <c r="B75" s="265"/>
      <c r="C75" s="304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6"/>
      <c r="Q75" s="283"/>
      <c r="R75" s="284"/>
      <c r="S75" s="285"/>
      <c r="T75" s="285"/>
      <c r="U75" s="307"/>
      <c r="V75" s="308"/>
      <c r="W75" s="226"/>
    </row>
    <row r="76" spans="2:23" x14ac:dyDescent="0.25">
      <c r="B76" s="291" t="s">
        <v>82</v>
      </c>
      <c r="C76" s="309" t="s">
        <v>83</v>
      </c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09"/>
      <c r="O76" s="309"/>
      <c r="P76" s="309"/>
      <c r="Q76" s="310">
        <f>T76*G9*11</f>
        <v>664.51</v>
      </c>
      <c r="R76" s="310"/>
      <c r="S76" s="310"/>
      <c r="T76" s="231">
        <v>0.1</v>
      </c>
      <c r="U76" s="206">
        <f>Q76</f>
        <v>664.51</v>
      </c>
      <c r="V76" s="230"/>
      <c r="W76" s="231">
        <f>U76/G9/11</f>
        <v>9.9999999999999992E-2</v>
      </c>
    </row>
    <row r="77" spans="2:23" x14ac:dyDescent="0.25">
      <c r="B77" s="265"/>
      <c r="C77" s="311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3"/>
      <c r="Q77" s="314"/>
      <c r="R77" s="315"/>
      <c r="S77" s="316"/>
      <c r="T77" s="285"/>
      <c r="U77" s="307"/>
      <c r="V77" s="308"/>
      <c r="W77" s="226"/>
    </row>
    <row r="78" spans="2:23" s="322" customFormat="1" x14ac:dyDescent="0.25">
      <c r="B78" s="291" t="s">
        <v>84</v>
      </c>
      <c r="C78" s="301" t="s">
        <v>85</v>
      </c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3"/>
      <c r="Q78" s="317">
        <f>Q79+Q80</f>
        <v>0</v>
      </c>
      <c r="R78" s="318"/>
      <c r="S78" s="319"/>
      <c r="T78" s="240">
        <f>T79+T80</f>
        <v>0</v>
      </c>
      <c r="U78" s="320">
        <f>U79+U80</f>
        <v>0</v>
      </c>
      <c r="V78" s="321"/>
      <c r="W78" s="231">
        <f>W79+W80</f>
        <v>0</v>
      </c>
    </row>
    <row r="79" spans="2:23" x14ac:dyDescent="0.25">
      <c r="B79" s="265"/>
      <c r="C79" s="295" t="s">
        <v>85</v>
      </c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7"/>
      <c r="Q79" s="317">
        <f>T79*G10*12</f>
        <v>0</v>
      </c>
      <c r="R79" s="318"/>
      <c r="S79" s="319"/>
      <c r="T79" s="240"/>
      <c r="U79" s="320">
        <f>Q79</f>
        <v>0</v>
      </c>
      <c r="V79" s="321"/>
      <c r="W79" s="231">
        <f>U79/G10/12</f>
        <v>0</v>
      </c>
    </row>
    <row r="80" spans="2:23" x14ac:dyDescent="0.25">
      <c r="B80" s="265"/>
      <c r="C80" s="295" t="s">
        <v>86</v>
      </c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7"/>
      <c r="Q80" s="323">
        <f>T80*G9*12</f>
        <v>0</v>
      </c>
      <c r="R80" s="324"/>
      <c r="S80" s="325"/>
      <c r="T80" s="285"/>
      <c r="U80" s="278">
        <v>0</v>
      </c>
      <c r="V80" s="279"/>
      <c r="W80" s="226">
        <f>U80/G9/12</f>
        <v>0</v>
      </c>
    </row>
    <row r="81" spans="2:23" x14ac:dyDescent="0.25">
      <c r="B81" s="326">
        <v>9</v>
      </c>
      <c r="C81" s="327" t="s">
        <v>87</v>
      </c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274"/>
      <c r="R81" s="275"/>
      <c r="S81" s="276"/>
      <c r="T81" s="285"/>
      <c r="U81" s="206"/>
      <c r="V81" s="230"/>
      <c r="W81" s="231"/>
    </row>
    <row r="82" spans="2:23" x14ac:dyDescent="0.25">
      <c r="B82" s="217"/>
      <c r="C82" s="218" t="s">
        <v>88</v>
      </c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329">
        <f>T82*G9*12</f>
        <v>0</v>
      </c>
      <c r="R82" s="329"/>
      <c r="S82" s="329"/>
      <c r="T82" s="226">
        <v>0</v>
      </c>
      <c r="U82" s="269">
        <f>Q82</f>
        <v>0</v>
      </c>
      <c r="V82" s="271"/>
      <c r="W82" s="226">
        <f>U82/G9/12</f>
        <v>0</v>
      </c>
    </row>
    <row r="83" spans="2:23" x14ac:dyDescent="0.25">
      <c r="B83" s="217"/>
      <c r="C83" s="218" t="s">
        <v>89</v>
      </c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77">
        <f>T83*G9*12</f>
        <v>0</v>
      </c>
      <c r="R83" s="277"/>
      <c r="S83" s="277"/>
      <c r="T83" s="226">
        <v>0</v>
      </c>
      <c r="U83" s="269">
        <f>Q83</f>
        <v>0</v>
      </c>
      <c r="V83" s="271"/>
      <c r="W83" s="226">
        <f>U83/G9/12</f>
        <v>0</v>
      </c>
    </row>
    <row r="84" spans="2:23" x14ac:dyDescent="0.25">
      <c r="B84" s="217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77"/>
      <c r="R84" s="277"/>
      <c r="S84" s="277"/>
      <c r="T84" s="226"/>
      <c r="U84" s="269"/>
      <c r="V84" s="271"/>
      <c r="W84" s="226"/>
    </row>
    <row r="85" spans="2:23" x14ac:dyDescent="0.25">
      <c r="B85" s="217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77"/>
      <c r="R85" s="277"/>
      <c r="S85" s="277"/>
      <c r="T85" s="226"/>
      <c r="U85" s="278"/>
      <c r="V85" s="279"/>
      <c r="W85" s="226"/>
    </row>
    <row r="86" spans="2:23" x14ac:dyDescent="0.25">
      <c r="B86" s="326">
        <v>10</v>
      </c>
      <c r="C86" s="327" t="s">
        <v>90</v>
      </c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30"/>
      <c r="R86" s="331"/>
      <c r="S86" s="332"/>
      <c r="T86" s="333"/>
      <c r="U86" s="320"/>
      <c r="V86" s="321"/>
      <c r="W86" s="231"/>
    </row>
    <row r="87" spans="2:23" x14ac:dyDescent="0.25">
      <c r="B87" s="217"/>
      <c r="C87" s="218" t="s">
        <v>91</v>
      </c>
      <c r="D87" s="218"/>
      <c r="E87" s="218"/>
      <c r="F87" s="218"/>
      <c r="G87" s="218"/>
      <c r="H87" s="218"/>
      <c r="I87" s="218"/>
      <c r="J87" s="218"/>
      <c r="K87" s="218"/>
      <c r="L87" s="218"/>
      <c r="M87" s="218"/>
      <c r="N87" s="218"/>
      <c r="O87" s="218"/>
      <c r="P87" s="218"/>
      <c r="Q87" s="334">
        <f>T87*G9*11</f>
        <v>26248.145</v>
      </c>
      <c r="R87" s="334"/>
      <c r="S87" s="334"/>
      <c r="T87" s="226">
        <v>3.95</v>
      </c>
      <c r="U87" s="278">
        <f>Q87</f>
        <v>26248.145</v>
      </c>
      <c r="V87" s="279"/>
      <c r="W87" s="226">
        <f>U87/G9/11</f>
        <v>3.9499999999999997</v>
      </c>
    </row>
    <row r="88" spans="2:23" x14ac:dyDescent="0.25">
      <c r="B88" s="217"/>
      <c r="C88" s="218" t="s">
        <v>92</v>
      </c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334">
        <f>T88*G9*11</f>
        <v>14818.573</v>
      </c>
      <c r="R88" s="334"/>
      <c r="S88" s="334"/>
      <c r="T88" s="226">
        <v>2.23</v>
      </c>
      <c r="U88" s="278">
        <f>Q88</f>
        <v>14818.573</v>
      </c>
      <c r="V88" s="279"/>
      <c r="W88" s="226">
        <f>U88/G9/11</f>
        <v>2.23</v>
      </c>
    </row>
    <row r="89" spans="2:23" x14ac:dyDescent="0.25">
      <c r="B89" s="217"/>
      <c r="C89" s="311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  <c r="Q89" s="269"/>
      <c r="R89" s="270"/>
      <c r="S89" s="271"/>
      <c r="T89" s="284"/>
      <c r="U89" s="269"/>
      <c r="V89" s="271"/>
      <c r="W89" s="226"/>
    </row>
    <row r="90" spans="2:23" x14ac:dyDescent="0.25">
      <c r="B90" s="217"/>
      <c r="C90" s="311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283"/>
      <c r="R90" s="284"/>
      <c r="S90" s="285"/>
      <c r="T90" s="284"/>
      <c r="U90" s="283"/>
      <c r="V90" s="285"/>
      <c r="W90" s="226"/>
    </row>
    <row r="91" spans="2:23" x14ac:dyDescent="0.25">
      <c r="B91" s="335">
        <v>11</v>
      </c>
      <c r="C91" s="336" t="s">
        <v>93</v>
      </c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7">
        <f>T91*G9*12</f>
        <v>0</v>
      </c>
      <c r="R91" s="337"/>
      <c r="S91" s="337"/>
      <c r="T91" s="338">
        <v>0</v>
      </c>
      <c r="U91" s="320">
        <v>0</v>
      </c>
      <c r="V91" s="321"/>
      <c r="W91" s="231">
        <f>U91/G9/12</f>
        <v>0</v>
      </c>
    </row>
    <row r="92" spans="2:23" x14ac:dyDescent="0.25">
      <c r="B92" s="335"/>
      <c r="C92" s="339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1"/>
      <c r="Q92" s="342"/>
      <c r="R92" s="343"/>
      <c r="S92" s="344"/>
      <c r="T92" s="338"/>
      <c r="U92" s="345"/>
      <c r="V92" s="346"/>
      <c r="W92" s="231"/>
    </row>
    <row r="93" spans="2:23" x14ac:dyDescent="0.25">
      <c r="B93" s="347" t="s">
        <v>94</v>
      </c>
      <c r="C93" s="347"/>
      <c r="D93" s="347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8">
        <f>Q43+Q49+Q57+Q58+Q69+Q73+Q76+Q78+Q82+Q83+Q87+Q88+Q89+Q91+Q55</f>
        <v>61134.920000000006</v>
      </c>
      <c r="R93" s="349"/>
      <c r="S93" s="349"/>
      <c r="T93" s="350">
        <f>T43+T49+T55+T57+T58+T69+T73+T76+T78+T82+T83+T87+T88+T89+T91</f>
        <v>9.2000000000000011</v>
      </c>
      <c r="U93" s="351">
        <f>U43+U49+U57+U58+U69+U73+U76+U78+U87+U88+U91+U82+U83+U55</f>
        <v>75805.86099999999</v>
      </c>
      <c r="V93" s="352"/>
      <c r="W93" s="353">
        <f>W43+W49+W57+W58+W69+W73+W78+W82+W87+W88+W91+W76+W83+W55</f>
        <v>11.40778332906954</v>
      </c>
    </row>
    <row r="94" spans="2:23" x14ac:dyDescent="0.25">
      <c r="B94" s="354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354"/>
      <c r="O94" s="354"/>
      <c r="P94" s="354"/>
      <c r="Q94" s="355"/>
      <c r="R94" s="356"/>
      <c r="S94" s="356"/>
      <c r="T94" s="357"/>
      <c r="U94" s="358"/>
      <c r="V94" s="358"/>
      <c r="W94" s="359"/>
    </row>
    <row r="95" spans="2:23" ht="33" customHeight="1" x14ac:dyDescent="0.25">
      <c r="B95" s="360" t="s">
        <v>95</v>
      </c>
      <c r="C95" s="361"/>
      <c r="D95" s="361"/>
      <c r="E95" s="361"/>
      <c r="F95" s="361"/>
      <c r="G95" s="361"/>
      <c r="H95" s="361"/>
      <c r="I95" s="361"/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2"/>
      <c r="U95" s="363">
        <f>O24-U93</f>
        <v>-33788.140999999989</v>
      </c>
      <c r="V95" s="364"/>
      <c r="W95" s="365"/>
    </row>
    <row r="96" spans="2:23" x14ac:dyDescent="0.25">
      <c r="B96" s="366" t="s">
        <v>96</v>
      </c>
      <c r="C96" s="367"/>
      <c r="D96" s="367"/>
      <c r="E96" s="367"/>
      <c r="F96" s="367"/>
      <c r="G96" s="367"/>
      <c r="H96" s="367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8"/>
      <c r="W96" s="369"/>
    </row>
    <row r="97" spans="2:23" x14ac:dyDescent="0.25">
      <c r="B97" s="370" t="s">
        <v>97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2"/>
      <c r="T97" s="373"/>
      <c r="U97" s="374">
        <v>57649.58</v>
      </c>
      <c r="V97" s="375"/>
      <c r="W97" s="369"/>
    </row>
    <row r="98" spans="2:23" x14ac:dyDescent="0.25">
      <c r="B98" s="376" t="s">
        <v>98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8"/>
      <c r="T98" s="379"/>
      <c r="U98" s="374">
        <f>O29</f>
        <v>25710.97</v>
      </c>
      <c r="V98" s="375"/>
      <c r="W98" s="380"/>
    </row>
    <row r="99" spans="2:23" x14ac:dyDescent="0.25">
      <c r="B99" s="381" t="s">
        <v>99</v>
      </c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3"/>
      <c r="T99" s="384"/>
      <c r="U99" s="385">
        <f>U97+U98</f>
        <v>83360.55</v>
      </c>
      <c r="V99" s="386"/>
      <c r="W99" s="369"/>
    </row>
    <row r="100" spans="2:23" x14ac:dyDescent="0.25">
      <c r="B100" s="387">
        <v>1</v>
      </c>
      <c r="C100" s="388"/>
      <c r="D100" s="388"/>
      <c r="E100" s="388"/>
      <c r="F100" s="38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9"/>
      <c r="U100" s="390">
        <v>0</v>
      </c>
      <c r="V100" s="390"/>
      <c r="W100" s="369"/>
    </row>
    <row r="101" spans="2:23" x14ac:dyDescent="0.25">
      <c r="B101" s="387">
        <v>2</v>
      </c>
      <c r="C101" s="391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3"/>
      <c r="T101" s="389"/>
      <c r="U101" s="323"/>
      <c r="V101" s="325"/>
      <c r="W101" s="369"/>
    </row>
    <row r="102" spans="2:23" x14ac:dyDescent="0.25">
      <c r="B102" s="387">
        <v>3</v>
      </c>
      <c r="C102" s="388"/>
      <c r="D102" s="388"/>
      <c r="E102" s="38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9"/>
      <c r="U102" s="334">
        <v>0</v>
      </c>
      <c r="V102" s="334"/>
      <c r="W102" s="369"/>
    </row>
    <row r="103" spans="2:23" x14ac:dyDescent="0.25">
      <c r="B103" s="394" t="s">
        <v>100</v>
      </c>
      <c r="C103" s="395"/>
      <c r="D103" s="395"/>
      <c r="E103" s="395"/>
      <c r="F103" s="395"/>
      <c r="G103" s="395"/>
      <c r="H103" s="395"/>
      <c r="I103" s="395"/>
      <c r="J103" s="395"/>
      <c r="K103" s="395"/>
      <c r="L103" s="395"/>
      <c r="M103" s="395"/>
      <c r="N103" s="395"/>
      <c r="O103" s="395"/>
      <c r="P103" s="395"/>
      <c r="Q103" s="395"/>
      <c r="R103" s="395"/>
      <c r="S103" s="396"/>
      <c r="T103" s="397"/>
      <c r="U103" s="398">
        <f>U100+U101+U102</f>
        <v>0</v>
      </c>
      <c r="V103" s="399"/>
      <c r="W103" s="369"/>
    </row>
    <row r="104" spans="2:23" x14ac:dyDescent="0.25">
      <c r="B104" s="400" t="s">
        <v>101</v>
      </c>
      <c r="C104" s="401"/>
      <c r="D104" s="401"/>
      <c r="E104" s="401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2"/>
      <c r="T104" s="403"/>
      <c r="U104" s="404">
        <f>U99</f>
        <v>83360.55</v>
      </c>
      <c r="V104" s="405"/>
      <c r="W104" s="369"/>
    </row>
    <row r="105" spans="2:23" x14ac:dyDescent="0.25">
      <c r="B105" s="406"/>
      <c r="C105" s="407" t="s">
        <v>102</v>
      </c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1"/>
      <c r="U105" s="408">
        <v>49572.41</v>
      </c>
      <c r="V105" s="408"/>
      <c r="W105" s="369"/>
    </row>
    <row r="106" spans="2:23" x14ac:dyDescent="0.25">
      <c r="B106" s="409"/>
      <c r="C106" s="410"/>
      <c r="D106" s="410"/>
      <c r="E106" s="410"/>
      <c r="F106" s="410"/>
      <c r="G106" s="410"/>
      <c r="H106" s="410"/>
      <c r="I106" s="410"/>
      <c r="J106" s="410"/>
      <c r="K106" s="410"/>
      <c r="L106" s="410"/>
      <c r="M106" s="410"/>
      <c r="N106" s="410"/>
      <c r="O106" s="410"/>
      <c r="P106" s="410"/>
      <c r="Q106" s="411"/>
      <c r="R106" s="411"/>
      <c r="S106" s="411"/>
      <c r="T106" s="412"/>
      <c r="U106" s="413"/>
      <c r="V106" s="413"/>
      <c r="W106" s="369"/>
    </row>
    <row r="107" spans="2:23" x14ac:dyDescent="0.25">
      <c r="B107" s="409"/>
      <c r="C107" s="414"/>
      <c r="D107" s="414"/>
      <c r="E107" s="414"/>
      <c r="F107" s="414"/>
      <c r="G107" s="414"/>
      <c r="H107" s="414"/>
      <c r="I107" s="414"/>
      <c r="J107" s="414"/>
      <c r="K107" s="414"/>
      <c r="L107" s="414"/>
      <c r="M107" s="414"/>
      <c r="N107" s="414"/>
      <c r="O107" s="414"/>
      <c r="P107" s="414"/>
      <c r="Q107" s="414"/>
      <c r="R107" s="414"/>
      <c r="S107" s="414"/>
      <c r="T107" s="415"/>
      <c r="U107" s="416"/>
      <c r="V107" s="416"/>
      <c r="W107" s="369"/>
    </row>
    <row r="108" spans="2:23" x14ac:dyDescent="0.25">
      <c r="B108" s="409"/>
      <c r="C108" s="410" t="s">
        <v>103</v>
      </c>
      <c r="D108" s="410"/>
      <c r="E108" s="410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V108" s="410"/>
      <c r="W108" s="369"/>
    </row>
    <row r="109" spans="2:23" x14ac:dyDescent="0.25">
      <c r="B109" s="409"/>
      <c r="C109" s="417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418"/>
      <c r="S109" s="418"/>
      <c r="T109" s="415"/>
      <c r="U109" s="416"/>
      <c r="V109" s="416"/>
      <c r="W109" s="369"/>
    </row>
    <row r="110" spans="2:23" x14ac:dyDescent="0.25">
      <c r="B110" s="419"/>
      <c r="C110" s="410"/>
      <c r="D110" s="410"/>
      <c r="E110" s="410"/>
      <c r="F110" s="410"/>
      <c r="G110" s="410"/>
      <c r="H110" s="410"/>
      <c r="I110" s="410"/>
      <c r="J110" s="410"/>
      <c r="K110" s="410"/>
      <c r="L110" s="410"/>
      <c r="M110" s="410"/>
      <c r="N110" s="410"/>
      <c r="O110" s="410"/>
      <c r="P110" s="410"/>
      <c r="Q110" s="420"/>
      <c r="R110" s="420"/>
      <c r="S110" s="420"/>
      <c r="T110" s="421"/>
      <c r="U110" s="422"/>
      <c r="V110" s="422"/>
      <c r="W110" s="380"/>
    </row>
    <row r="111" spans="2:23" x14ac:dyDescent="0.25">
      <c r="B111" s="419"/>
      <c r="C111" s="410"/>
      <c r="D111" s="410"/>
      <c r="E111" s="410"/>
      <c r="F111" s="410"/>
      <c r="G111" s="410"/>
      <c r="H111" s="410"/>
      <c r="I111" s="410"/>
      <c r="J111" s="410"/>
      <c r="K111" s="410"/>
      <c r="L111" s="410"/>
      <c r="M111" s="410"/>
      <c r="N111" s="410"/>
      <c r="O111" s="410"/>
      <c r="P111" s="410"/>
      <c r="Q111" s="423"/>
      <c r="R111" s="423"/>
      <c r="S111" s="423"/>
      <c r="T111" s="424"/>
      <c r="U111" s="422"/>
      <c r="V111" s="422"/>
      <c r="W111" s="380"/>
    </row>
    <row r="112" spans="2:23" x14ac:dyDescent="0.25">
      <c r="B112" s="425"/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26"/>
      <c r="R112" s="426"/>
      <c r="S112" s="426"/>
      <c r="T112" s="359"/>
      <c r="U112" s="422"/>
      <c r="V112" s="422"/>
      <c r="W112" s="380"/>
    </row>
    <row r="113" spans="2:23" x14ac:dyDescent="0.25">
      <c r="B113" s="425"/>
      <c r="C113" s="410"/>
      <c r="D113" s="410"/>
      <c r="E113" s="410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27"/>
      <c r="R113" s="427"/>
      <c r="S113" s="427"/>
      <c r="T113" s="428"/>
      <c r="U113" s="429"/>
      <c r="V113" s="429"/>
      <c r="W113" s="369"/>
    </row>
    <row r="114" spans="2:23" x14ac:dyDescent="0.25">
      <c r="B114" s="430"/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1"/>
      <c r="R114" s="431"/>
      <c r="S114" s="431"/>
      <c r="T114" s="432"/>
      <c r="U114" s="433"/>
      <c r="V114" s="433"/>
      <c r="W114" s="369"/>
    </row>
    <row r="115" spans="2:23" x14ac:dyDescent="0.25">
      <c r="B115" s="431"/>
      <c r="C115" s="431"/>
      <c r="D115" s="431"/>
      <c r="E115" s="431"/>
      <c r="F115" s="431"/>
      <c r="G115" s="431"/>
      <c r="H115" s="431"/>
      <c r="I115" s="431"/>
      <c r="J115" s="431"/>
      <c r="K115" s="431"/>
      <c r="L115" s="431"/>
      <c r="M115" s="431"/>
      <c r="N115" s="431"/>
      <c r="O115" s="431"/>
      <c r="P115" s="431"/>
      <c r="Q115" s="431"/>
      <c r="R115" s="431"/>
      <c r="S115" s="431"/>
      <c r="T115" s="431"/>
      <c r="U115" s="431"/>
      <c r="V115" s="431"/>
      <c r="W115" s="431"/>
    </row>
    <row r="116" spans="2:23" x14ac:dyDescent="0.25">
      <c r="B116" s="434"/>
      <c r="C116" s="435"/>
      <c r="D116" s="435"/>
      <c r="E116" s="435"/>
      <c r="F116" s="435"/>
      <c r="G116" s="435"/>
      <c r="H116" s="435"/>
      <c r="I116" s="435"/>
      <c r="J116" s="435"/>
      <c r="K116" s="435"/>
      <c r="L116" s="435"/>
      <c r="M116" s="435"/>
      <c r="N116" s="435"/>
      <c r="O116" s="435"/>
      <c r="P116" s="435"/>
      <c r="Q116" s="435"/>
      <c r="R116" s="435"/>
      <c r="S116" s="435"/>
      <c r="T116" s="436"/>
      <c r="U116" s="437"/>
      <c r="V116" s="437"/>
      <c r="W116" s="437"/>
    </row>
    <row r="117" spans="2:23" x14ac:dyDescent="0.25">
      <c r="B117" s="438"/>
      <c r="C117" s="438"/>
      <c r="D117" s="438"/>
      <c r="E117" s="438"/>
      <c r="F117" s="438"/>
      <c r="G117" s="438"/>
      <c r="H117" s="438"/>
      <c r="I117" s="438"/>
      <c r="J117" s="438"/>
      <c r="K117" s="438"/>
      <c r="L117" s="438"/>
      <c r="M117" s="438"/>
      <c r="N117" s="438"/>
      <c r="O117" s="438"/>
      <c r="P117" s="438"/>
      <c r="Q117" s="438"/>
      <c r="R117" s="438"/>
      <c r="S117" s="438"/>
      <c r="T117" s="438"/>
      <c r="U117" s="439"/>
      <c r="V117" s="439"/>
      <c r="W117" s="432"/>
    </row>
    <row r="118" spans="2:23" x14ac:dyDescent="0.25">
      <c r="B118" s="438"/>
      <c r="C118" s="438"/>
      <c r="D118" s="438"/>
      <c r="E118" s="438"/>
      <c r="F118" s="438"/>
      <c r="G118" s="438"/>
      <c r="H118" s="438"/>
      <c r="I118" s="438"/>
      <c r="J118" s="438"/>
      <c r="K118" s="438"/>
      <c r="L118" s="438"/>
      <c r="M118" s="438"/>
      <c r="N118" s="438"/>
      <c r="O118" s="438"/>
      <c r="P118" s="438"/>
      <c r="Q118" s="438"/>
      <c r="R118" s="438"/>
      <c r="S118" s="438"/>
      <c r="T118" s="438"/>
      <c r="U118" s="440"/>
      <c r="V118" s="441"/>
      <c r="W118" s="432"/>
    </row>
    <row r="119" spans="2:23" x14ac:dyDescent="0.25">
      <c r="B119" s="438"/>
      <c r="C119" s="438"/>
      <c r="D119" s="438"/>
      <c r="E119" s="438"/>
      <c r="F119" s="438"/>
      <c r="G119" s="438"/>
      <c r="H119" s="438"/>
      <c r="I119" s="438"/>
      <c r="J119" s="438"/>
      <c r="K119" s="438"/>
      <c r="L119" s="438"/>
      <c r="M119" s="438"/>
      <c r="N119" s="438"/>
      <c r="O119" s="438"/>
      <c r="P119" s="438"/>
      <c r="Q119" s="438"/>
      <c r="R119" s="438"/>
      <c r="S119" s="438"/>
      <c r="T119" s="438"/>
      <c r="U119" s="441"/>
      <c r="V119" s="441"/>
      <c r="W119" s="432"/>
    </row>
    <row r="120" spans="2:23" x14ac:dyDescent="0.25">
      <c r="B120" s="442"/>
      <c r="C120" s="442"/>
      <c r="D120" s="442"/>
      <c r="E120" s="442"/>
      <c r="F120" s="442"/>
      <c r="G120" s="442"/>
      <c r="H120" s="442"/>
      <c r="I120" s="442"/>
      <c r="J120" s="442"/>
      <c r="K120" s="442"/>
      <c r="L120" s="442"/>
      <c r="M120" s="442"/>
      <c r="N120" s="442"/>
      <c r="O120" s="442"/>
      <c r="P120" s="442"/>
      <c r="Q120" s="442"/>
      <c r="R120" s="442"/>
      <c r="S120" s="442"/>
      <c r="T120" s="419"/>
      <c r="U120" s="443"/>
      <c r="V120" s="443"/>
      <c r="W120" s="432"/>
    </row>
    <row r="121" spans="2:23" x14ac:dyDescent="0.25">
      <c r="B121" s="444"/>
      <c r="C121" s="444"/>
      <c r="D121" s="444"/>
      <c r="E121" s="444"/>
      <c r="F121" s="444"/>
      <c r="G121" s="444"/>
      <c r="H121" s="444"/>
      <c r="I121" s="444"/>
      <c r="J121" s="444"/>
      <c r="K121" s="444"/>
      <c r="L121" s="444"/>
      <c r="M121" s="444"/>
      <c r="N121" s="444"/>
      <c r="O121" s="444"/>
      <c r="P121" s="444"/>
      <c r="Q121" s="444"/>
      <c r="R121" s="444"/>
      <c r="S121" s="444"/>
      <c r="T121" s="445"/>
      <c r="U121" s="443"/>
      <c r="V121" s="443"/>
      <c r="W121" s="432"/>
    </row>
    <row r="122" spans="2:23" x14ac:dyDescent="0.25">
      <c r="B122" s="444"/>
      <c r="C122" s="444"/>
      <c r="D122" s="444"/>
      <c r="E122" s="444"/>
      <c r="F122" s="444"/>
      <c r="G122" s="444"/>
      <c r="H122" s="444"/>
      <c r="I122" s="444"/>
      <c r="J122" s="444"/>
      <c r="K122" s="444"/>
      <c r="L122" s="444"/>
      <c r="M122" s="444"/>
      <c r="N122" s="444"/>
      <c r="O122" s="444"/>
      <c r="P122" s="444"/>
      <c r="Q122" s="444"/>
      <c r="R122" s="444"/>
      <c r="S122" s="444"/>
      <c r="T122" s="445"/>
      <c r="U122" s="443"/>
      <c r="V122" s="443"/>
      <c r="W122" s="432"/>
    </row>
    <row r="123" spans="2:23" x14ac:dyDescent="0.25">
      <c r="B123" s="446"/>
      <c r="C123" s="410"/>
      <c r="D123" s="410"/>
      <c r="E123" s="410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47"/>
      <c r="U123" s="448"/>
      <c r="V123" s="448"/>
      <c r="W123" s="432"/>
    </row>
    <row r="124" spans="2:23" x14ac:dyDescent="0.25">
      <c r="B124" s="446"/>
      <c r="C124" s="410"/>
      <c r="D124" s="410"/>
      <c r="E124" s="410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410"/>
      <c r="T124" s="447"/>
      <c r="U124" s="429"/>
      <c r="V124" s="429"/>
      <c r="W124" s="432"/>
    </row>
    <row r="125" spans="2:23" x14ac:dyDescent="0.25">
      <c r="B125" s="444"/>
      <c r="C125" s="444"/>
      <c r="D125" s="444"/>
      <c r="E125" s="444"/>
      <c r="F125" s="444"/>
      <c r="G125" s="444"/>
      <c r="H125" s="444"/>
      <c r="I125" s="444"/>
      <c r="J125" s="444"/>
      <c r="K125" s="444"/>
      <c r="L125" s="444"/>
      <c r="M125" s="444"/>
      <c r="N125" s="444"/>
      <c r="O125" s="444"/>
      <c r="P125" s="444"/>
      <c r="Q125" s="444"/>
      <c r="R125" s="444"/>
      <c r="S125" s="444"/>
      <c r="T125" s="445"/>
      <c r="U125" s="443"/>
      <c r="V125" s="443"/>
      <c r="W125" s="432"/>
    </row>
    <row r="126" spans="2:23" x14ac:dyDescent="0.25">
      <c r="B126" s="449"/>
      <c r="C126" s="449"/>
      <c r="D126" s="449"/>
      <c r="E126" s="449"/>
      <c r="F126" s="449"/>
      <c r="G126" s="449"/>
      <c r="H126" s="450"/>
      <c r="I126" s="450"/>
      <c r="J126" s="450"/>
      <c r="K126" s="450"/>
      <c r="L126" s="450"/>
      <c r="M126" s="450"/>
      <c r="N126" s="450"/>
      <c r="O126" s="450"/>
      <c r="P126" s="450"/>
      <c r="Q126" s="432"/>
      <c r="R126" s="432"/>
      <c r="S126" s="432"/>
      <c r="T126" s="432"/>
      <c r="U126" s="451"/>
      <c r="V126" s="451"/>
      <c r="W126" s="432"/>
    </row>
    <row r="127" spans="2:23" x14ac:dyDescent="0.25">
      <c r="B127" s="452"/>
      <c r="C127" s="452"/>
      <c r="D127" s="452"/>
      <c r="E127" s="452"/>
      <c r="F127" s="452"/>
      <c r="G127" s="452"/>
      <c r="H127" s="452"/>
      <c r="I127" s="452"/>
      <c r="J127" s="452"/>
      <c r="K127" s="452"/>
      <c r="L127" s="452"/>
      <c r="M127" s="452"/>
      <c r="N127" s="452"/>
      <c r="O127" s="452"/>
      <c r="P127" s="452"/>
      <c r="Q127" s="452"/>
      <c r="R127" s="452"/>
      <c r="S127" s="452"/>
      <c r="T127" s="452"/>
      <c r="U127" s="452"/>
      <c r="V127" s="452"/>
      <c r="W127" s="432"/>
    </row>
    <row r="128" spans="2:23" x14ac:dyDescent="0.25">
      <c r="B128" s="444"/>
      <c r="C128" s="444"/>
      <c r="D128" s="444"/>
      <c r="E128" s="444"/>
      <c r="F128" s="444"/>
      <c r="G128" s="444"/>
      <c r="H128" s="444"/>
      <c r="I128" s="444"/>
      <c r="J128" s="444"/>
      <c r="K128" s="444"/>
      <c r="L128" s="444"/>
      <c r="M128" s="444"/>
      <c r="N128" s="444"/>
      <c r="O128" s="444"/>
      <c r="P128" s="444"/>
      <c r="Q128" s="444"/>
      <c r="R128" s="444"/>
      <c r="S128" s="444"/>
      <c r="T128" s="445"/>
      <c r="U128" s="422"/>
      <c r="V128" s="422"/>
      <c r="W128" s="432"/>
    </row>
    <row r="129" spans="2:23" x14ac:dyDescent="0.25">
      <c r="B129" s="444"/>
      <c r="C129" s="444"/>
      <c r="D129" s="444"/>
      <c r="E129" s="444"/>
      <c r="F129" s="444"/>
      <c r="G129" s="444"/>
      <c r="H129" s="444"/>
      <c r="I129" s="444"/>
      <c r="J129" s="444"/>
      <c r="K129" s="444"/>
      <c r="L129" s="444"/>
      <c r="M129" s="444"/>
      <c r="N129" s="444"/>
      <c r="O129" s="444"/>
      <c r="P129" s="444"/>
      <c r="Q129" s="444"/>
      <c r="R129" s="444"/>
      <c r="S129" s="444"/>
      <c r="T129" s="445"/>
      <c r="U129" s="422"/>
      <c r="V129" s="422"/>
      <c r="W129" s="432"/>
    </row>
  </sheetData>
  <mergeCells count="356">
    <mergeCell ref="H126:P126"/>
    <mergeCell ref="B127:V127"/>
    <mergeCell ref="B128:S128"/>
    <mergeCell ref="U128:V128"/>
    <mergeCell ref="B129:S129"/>
    <mergeCell ref="U129:V129"/>
    <mergeCell ref="C123:S123"/>
    <mergeCell ref="U123:V123"/>
    <mergeCell ref="C124:S124"/>
    <mergeCell ref="U124:V124"/>
    <mergeCell ref="B125:S125"/>
    <mergeCell ref="U125:V125"/>
    <mergeCell ref="U117:V117"/>
    <mergeCell ref="B120:S120"/>
    <mergeCell ref="U120:V120"/>
    <mergeCell ref="B121:S121"/>
    <mergeCell ref="U121:V121"/>
    <mergeCell ref="B122:S122"/>
    <mergeCell ref="U122:V122"/>
    <mergeCell ref="B114:P114"/>
    <mergeCell ref="Q114:S114"/>
    <mergeCell ref="U114:V114"/>
    <mergeCell ref="B115:W115"/>
    <mergeCell ref="B116:S116"/>
    <mergeCell ref="U116:W116"/>
    <mergeCell ref="C112:P112"/>
    <mergeCell ref="Q112:S112"/>
    <mergeCell ref="U112:V112"/>
    <mergeCell ref="C113:P113"/>
    <mergeCell ref="Q113:S113"/>
    <mergeCell ref="U113:V113"/>
    <mergeCell ref="Q109:S109"/>
    <mergeCell ref="U109:V109"/>
    <mergeCell ref="C110:P110"/>
    <mergeCell ref="Q110:S110"/>
    <mergeCell ref="U110:V110"/>
    <mergeCell ref="C111:P111"/>
    <mergeCell ref="Q111:S111"/>
    <mergeCell ref="U111:V111"/>
    <mergeCell ref="C106:P106"/>
    <mergeCell ref="Q106:S106"/>
    <mergeCell ref="U106:V106"/>
    <mergeCell ref="C107:S107"/>
    <mergeCell ref="U107:V107"/>
    <mergeCell ref="C108:V108"/>
    <mergeCell ref="B103:S103"/>
    <mergeCell ref="U103:V103"/>
    <mergeCell ref="B104:S104"/>
    <mergeCell ref="U104:V104"/>
    <mergeCell ref="C105:T105"/>
    <mergeCell ref="U105:V105"/>
    <mergeCell ref="C100:S100"/>
    <mergeCell ref="U100:V100"/>
    <mergeCell ref="C101:S101"/>
    <mergeCell ref="U101:V101"/>
    <mergeCell ref="C102:S102"/>
    <mergeCell ref="U102:V102"/>
    <mergeCell ref="B96:V96"/>
    <mergeCell ref="B97:S97"/>
    <mergeCell ref="U97:V97"/>
    <mergeCell ref="B98:S98"/>
    <mergeCell ref="U98:V98"/>
    <mergeCell ref="B99:S99"/>
    <mergeCell ref="U99:V99"/>
    <mergeCell ref="C92:P92"/>
    <mergeCell ref="Q92:S92"/>
    <mergeCell ref="B93:P93"/>
    <mergeCell ref="Q93:S93"/>
    <mergeCell ref="U93:V93"/>
    <mergeCell ref="B95:T95"/>
    <mergeCell ref="U95:W95"/>
    <mergeCell ref="C88:P88"/>
    <mergeCell ref="Q88:S88"/>
    <mergeCell ref="U88:V88"/>
    <mergeCell ref="Q89:S89"/>
    <mergeCell ref="U89:V89"/>
    <mergeCell ref="C91:P91"/>
    <mergeCell ref="Q91:S91"/>
    <mergeCell ref="U91:V91"/>
    <mergeCell ref="C85:P85"/>
    <mergeCell ref="Q85:S85"/>
    <mergeCell ref="U85:V85"/>
    <mergeCell ref="Q86:S86"/>
    <mergeCell ref="U86:V86"/>
    <mergeCell ref="C87:P87"/>
    <mergeCell ref="Q87:S87"/>
    <mergeCell ref="U87:V87"/>
    <mergeCell ref="C83:P83"/>
    <mergeCell ref="Q83:S83"/>
    <mergeCell ref="U83:V83"/>
    <mergeCell ref="C84:P84"/>
    <mergeCell ref="Q84:S84"/>
    <mergeCell ref="U84:V84"/>
    <mergeCell ref="C80:P80"/>
    <mergeCell ref="Q80:S80"/>
    <mergeCell ref="U80:V80"/>
    <mergeCell ref="Q81:S81"/>
    <mergeCell ref="U81:V81"/>
    <mergeCell ref="C82:P82"/>
    <mergeCell ref="Q82:S82"/>
    <mergeCell ref="U82:V82"/>
    <mergeCell ref="C78:P78"/>
    <mergeCell ref="Q78:S78"/>
    <mergeCell ref="U78:V78"/>
    <mergeCell ref="C79:P79"/>
    <mergeCell ref="Q79:S79"/>
    <mergeCell ref="U79:V79"/>
    <mergeCell ref="C73:P73"/>
    <mergeCell ref="Q73:S73"/>
    <mergeCell ref="U73:V73"/>
    <mergeCell ref="U74:V74"/>
    <mergeCell ref="C76:P76"/>
    <mergeCell ref="Q76:S76"/>
    <mergeCell ref="U76:V76"/>
    <mergeCell ref="C70:P70"/>
    <mergeCell ref="Q70:S70"/>
    <mergeCell ref="U70:V70"/>
    <mergeCell ref="C71:P71"/>
    <mergeCell ref="U71:V71"/>
    <mergeCell ref="C72:P72"/>
    <mergeCell ref="U72:V72"/>
    <mergeCell ref="C67:P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U65:V65"/>
    <mergeCell ref="C66:P66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3:P53"/>
    <mergeCell ref="Q54:S54"/>
    <mergeCell ref="U54:V54"/>
    <mergeCell ref="C55:P55"/>
    <mergeCell ref="Q55:S55"/>
    <mergeCell ref="U55:V55"/>
    <mergeCell ref="C49:P49"/>
    <mergeCell ref="Q49:S49"/>
    <mergeCell ref="U49:V49"/>
    <mergeCell ref="C50:P50"/>
    <mergeCell ref="C51:P51"/>
    <mergeCell ref="C52:P52"/>
    <mergeCell ref="U52:V52"/>
    <mergeCell ref="C47:P47"/>
    <mergeCell ref="Q47:S47"/>
    <mergeCell ref="U47:V47"/>
    <mergeCell ref="C48:P48"/>
    <mergeCell ref="Q48:S48"/>
    <mergeCell ref="U48:V48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5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Ордж.29(17)</vt:lpstr>
      <vt:lpstr>'Ордж.29(17)'!Область_печати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2018-04-01T20:08:07Z</dcterms:created>
  <dcterms:modified xsi:type="dcterms:W3CDTF">2018-04-01T20:08:07Z</dcterms:modified>
</cp:coreProperties>
</file>