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аумяна16(17)" sheetId="1" r:id="rId1"/>
  </sheets>
  <definedNames>
    <definedName name="_xlnm.Print_Area" localSheetId="0">'Шаумяна16(17)'!$A$1:$W$127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6" i="1"/>
  <c r="U97" i="1" s="1"/>
  <c r="U102" i="1" s="1"/>
  <c r="Q77" i="1"/>
  <c r="U77" i="1" s="1"/>
  <c r="T76" i="1"/>
  <c r="T91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U87" i="1" s="1"/>
  <c r="W77" i="1" l="1"/>
  <c r="W76" i="1" s="1"/>
  <c r="U76" i="1"/>
  <c r="Q58" i="1"/>
  <c r="U58" i="1" s="1"/>
  <c r="W58" i="1" s="1"/>
  <c r="W78" i="1"/>
  <c r="Q82" i="1"/>
  <c r="U82" i="1" s="1"/>
  <c r="W82" i="1" s="1"/>
  <c r="Q86" i="1"/>
  <c r="Q89" i="1"/>
  <c r="U89" i="1" s="1"/>
  <c r="W89" i="1" s="1"/>
  <c r="Q55" i="1"/>
  <c r="U55" i="1" s="1"/>
  <c r="W55" i="1" s="1"/>
  <c r="Q74" i="1"/>
  <c r="U74" i="1" s="1"/>
  <c r="W74" i="1" s="1"/>
  <c r="Q81" i="1"/>
  <c r="U81" i="1" s="1"/>
  <c r="W81" i="1" s="1"/>
  <c r="U86" i="1"/>
  <c r="Q51" i="1"/>
  <c r="U51" i="1" s="1"/>
  <c r="W51" i="1" s="1"/>
  <c r="Q72" i="1"/>
  <c r="U72" i="1" s="1"/>
  <c r="W72" i="1" s="1"/>
  <c r="Q87" i="1"/>
  <c r="Q44" i="1"/>
  <c r="Q68" i="1"/>
  <c r="U68" i="1" s="1"/>
  <c r="W68" i="1" s="1"/>
  <c r="Q78" i="1"/>
  <c r="Q76" i="1" s="1"/>
  <c r="W83" i="1"/>
  <c r="Q91" i="1" l="1"/>
  <c r="U44" i="1"/>
  <c r="U91" i="1" l="1"/>
  <c r="U93" i="1" s="1"/>
  <c r="W44" i="1"/>
  <c r="W91" i="1" s="1"/>
</calcChain>
</file>

<file path=xl/sharedStrings.xml><?xml version="1.0" encoding="utf-8"?>
<sst xmlns="http://schemas.openxmlformats.org/spreadsheetml/2006/main" count="118" uniqueCount="108">
  <si>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</si>
  <si>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</si>
  <si>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</si>
  <si>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</si>
  <si>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</si>
  <si>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Шаумяна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</si>
  <si>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</si>
  <si>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</si>
  <si>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</si>
  <si>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</si>
  <si>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</si>
  <si>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</si>
  <si>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</si>
  <si>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</si>
  <si>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</si>
  <si>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</si>
  <si>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</si>
  <si>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</si>
  <si>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</si>
  <si>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</si>
  <si>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</si>
  <si>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</si>
  <si>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</si>
  <si>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</si>
  <si>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</si>
  <si>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</si>
  <si>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</si>
  <si>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</si>
  <si>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</si>
  <si>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</si>
  <si>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</si>
  <si>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</si>
  <si>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</si>
  <si>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</si>
  <si>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</si>
  <si>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</si>
  <si>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</si>
  <si>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</si>
  <si>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</si>
  <si>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</si>
  <si>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</si>
  <si>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</si>
  <si>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</si>
  <si>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</si>
  <si>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</si>
  <si>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</si>
  <si>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</si>
  <si>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</si>
  <si>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</si>
  <si>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</si>
  <si>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</si>
  <si>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</si>
  <si>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</si>
  <si>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</si>
  <si>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</si>
  <si>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</si>
  <si>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</si>
  <si>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</si>
  <si>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</si>
  <si>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</si>
  <si>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</si>
  <si>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</si>
  <si>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</si>
  <si>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</si>
  <si>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шиферной кровли</t>
  </si>
  <si>
    <t>Проверка состояния колодцев, водопроводных, канализационных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</si>
  <si>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</si>
  <si>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</si>
  <si>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</si>
  <si>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</si>
  <si>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</si>
  <si>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</si>
  <si>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</si>
  <si>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</si>
  <si>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</si>
  <si>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</si>
  <si>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</si>
  <si>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</si>
  <si>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</si>
  <si>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</si>
  <si>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</si>
  <si>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</si>
  <si>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</si>
  <si>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</si>
  <si>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</si>
  <si>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</si>
  <si>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</si>
  <si>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</si>
  <si>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</si>
  <si>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</si>
  <si>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</si>
  <si>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</si>
  <si>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</si>
  <si>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ТБО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</si>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</sst>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8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2" customWidth="1"/>
    <col min="18" max="18" width="2.5703125" style="432" customWidth="1"/>
    <col min="19" max="19" width="9.140625" style="432"/>
    <col min="20" max="20" width="7.5703125" style="432" customWidth="1"/>
    <col min="21" max="22" width="9.140625" style="432"/>
    <col min="23" max="23" width="8.7109375" style="432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>
        <v>16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670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1880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670</v>
      </c>
      <c r="H10" s="28"/>
      <c r="I10" s="31" t="s">
        <v>11</v>
      </c>
      <c r="J10" s="31"/>
      <c r="K10" s="31"/>
      <c r="L10" s="30">
        <v>1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610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171</v>
      </c>
      <c r="H12" s="28"/>
      <c r="I12" s="31" t="s">
        <v>19</v>
      </c>
      <c r="J12" s="31"/>
      <c r="K12" s="31"/>
      <c r="L12" s="37">
        <v>20</v>
      </c>
      <c r="M12" s="28"/>
      <c r="N12" s="29" t="s">
        <v>20</v>
      </c>
      <c r="O12" s="29"/>
      <c r="P12" s="29"/>
      <c r="Q12" s="39">
        <v>51.9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0</v>
      </c>
      <c r="H13" s="28"/>
      <c r="I13" s="31" t="s">
        <v>22</v>
      </c>
      <c r="J13" s="31"/>
      <c r="K13" s="31"/>
      <c r="L13" s="40">
        <v>38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12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-19235.59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28</v>
      </c>
      <c r="C20" s="65"/>
      <c r="D20" s="65"/>
      <c r="E20" s="65"/>
      <c r="F20" s="65"/>
      <c r="G20" s="65"/>
      <c r="H20" s="65"/>
      <c r="I20" s="65"/>
      <c r="J20" s="66" t="s">
        <v>29</v>
      </c>
      <c r="K20" s="66"/>
      <c r="L20" s="66" t="s">
        <v>30</v>
      </c>
      <c r="M20" s="66"/>
      <c r="N20" s="66"/>
      <c r="O20" s="67" t="s">
        <v>31</v>
      </c>
      <c r="P20" s="68"/>
      <c r="Q20" s="69" t="s">
        <v>32</v>
      </c>
      <c r="R20" s="70"/>
      <c r="S20" s="71"/>
      <c r="T20" s="72"/>
      <c r="U20" s="10"/>
      <c r="V20" s="10"/>
      <c r="W20" s="10"/>
    </row>
    <row r="21" spans="2:23" x14ac:dyDescent="0.25">
      <c r="B21" s="73" t="s">
        <v>33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96138.3</v>
      </c>
      <c r="M21" s="75"/>
      <c r="N21" s="75"/>
      <c r="O21" s="76">
        <f>O22+O23</f>
        <v>97104.74</v>
      </c>
      <c r="P21" s="76"/>
      <c r="Q21" s="77">
        <f>Q22+Q23</f>
        <v>8637.61</v>
      </c>
      <c r="R21" s="78"/>
      <c r="S21" s="79"/>
      <c r="T21" s="80"/>
      <c r="U21" s="81"/>
      <c r="V21" s="81"/>
      <c r="W21" s="81"/>
    </row>
    <row r="22" spans="2:23" x14ac:dyDescent="0.25">
      <c r="B22" s="82" t="s">
        <v>33</v>
      </c>
      <c r="C22" s="82"/>
      <c r="D22" s="82"/>
      <c r="E22" s="82"/>
      <c r="F22" s="82"/>
      <c r="G22" s="82"/>
      <c r="H22" s="82"/>
      <c r="I22" s="82"/>
      <c r="J22" s="83">
        <v>9604.0499999999993</v>
      </c>
      <c r="K22" s="83"/>
      <c r="L22" s="84">
        <v>96138.3</v>
      </c>
      <c r="M22" s="84"/>
      <c r="N22" s="84"/>
      <c r="O22" s="85">
        <v>97104.74</v>
      </c>
      <c r="P22" s="85"/>
      <c r="Q22" s="86">
        <f>J22+L22-O22</f>
        <v>8637.61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34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77869.150000000009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37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38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39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40</v>
      </c>
      <c r="C29" s="99"/>
      <c r="D29" s="99"/>
      <c r="E29" s="99"/>
      <c r="F29" s="99"/>
      <c r="G29" s="99"/>
      <c r="H29" s="99"/>
      <c r="I29" s="100"/>
      <c r="J29" s="110">
        <v>0</v>
      </c>
      <c r="K29" s="110"/>
      <c r="L29" s="102">
        <v>14740</v>
      </c>
      <c r="M29" s="102"/>
      <c r="N29" s="102"/>
      <c r="O29" s="103">
        <v>13317</v>
      </c>
      <c r="P29" s="103"/>
      <c r="Q29" s="104">
        <f>J29+L29-O29</f>
        <v>1423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41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74.11</v>
      </c>
      <c r="M31" s="111"/>
      <c r="N31" s="112"/>
      <c r="O31" s="104">
        <v>42.53</v>
      </c>
      <c r="P31" s="106"/>
      <c r="Q31" s="104">
        <f>J31+L31-O31</f>
        <v>31.58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43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0</v>
      </c>
      <c r="M32" s="111"/>
      <c r="N32" s="112"/>
      <c r="O32" s="104">
        <v>0</v>
      </c>
      <c r="P32" s="106"/>
      <c r="Q32" s="104">
        <f>J32+L32-O32</f>
        <v>0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44</v>
      </c>
      <c r="C33" s="117"/>
      <c r="D33" s="117"/>
      <c r="E33" s="117"/>
      <c r="F33" s="117"/>
      <c r="G33" s="117"/>
      <c r="H33" s="117"/>
      <c r="I33" s="118"/>
      <c r="J33" s="119">
        <f>J34+J35+J36+J37+J38</f>
        <v>8852.1200000000008</v>
      </c>
      <c r="K33" s="119"/>
      <c r="L33" s="120">
        <f>L34+L35+L36+L37+L38</f>
        <v>101118.88</v>
      </c>
      <c r="M33" s="120"/>
      <c r="N33" s="120"/>
      <c r="O33" s="120">
        <f>O34+O35+O36+O37+O38</f>
        <v>94553.83</v>
      </c>
      <c r="P33" s="120"/>
      <c r="Q33" s="121">
        <f t="shared" si="0"/>
        <v>15417.169999999998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45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46</v>
      </c>
      <c r="C35" s="129"/>
      <c r="D35" s="129"/>
      <c r="E35" s="129"/>
      <c r="F35" s="129"/>
      <c r="G35" s="129"/>
      <c r="H35" s="129"/>
      <c r="I35" s="130"/>
      <c r="J35" s="83">
        <v>0</v>
      </c>
      <c r="K35" s="83"/>
      <c r="L35" s="131">
        <v>0</v>
      </c>
      <c r="M35" s="131"/>
      <c r="N35" s="131"/>
      <c r="O35" s="132">
        <v>0</v>
      </c>
      <c r="P35" s="132"/>
      <c r="Q35" s="121">
        <f t="shared" si="0"/>
        <v>0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47</v>
      </c>
      <c r="C36" s="129"/>
      <c r="D36" s="129"/>
      <c r="E36" s="129"/>
      <c r="F36" s="129"/>
      <c r="G36" s="129"/>
      <c r="H36" s="129"/>
      <c r="I36" s="130"/>
      <c r="J36" s="83">
        <v>8852.1200000000008</v>
      </c>
      <c r="K36" s="83"/>
      <c r="L36" s="131">
        <v>101118.88</v>
      </c>
      <c r="M36" s="131"/>
      <c r="N36" s="131"/>
      <c r="O36" s="132">
        <v>94553.83</v>
      </c>
      <c r="P36" s="132"/>
      <c r="Q36" s="121">
        <f t="shared" si="0"/>
        <v>15417.169999999998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49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50</v>
      </c>
      <c r="AS38" s="145"/>
      <c r="AT38" s="145"/>
      <c r="AU38" s="145"/>
      <c r="AV38" s="145"/>
      <c r="AW38" s="146" t="s">
        <v>51</v>
      </c>
      <c r="AX38" s="146"/>
      <c r="AY38" s="147" t="s">
        <v>52</v>
      </c>
    </row>
    <row r="39" spans="2:51" ht="18" customHeight="1" x14ac:dyDescent="0.25">
      <c r="B39" s="148" t="s">
        <v>53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54</v>
      </c>
      <c r="AS39" s="158"/>
      <c r="AT39" s="158"/>
      <c r="AU39" s="158" t="s">
        <v>55</v>
      </c>
      <c r="AV39" s="158"/>
      <c r="AW39" s="159" t="s">
        <v>54</v>
      </c>
      <c r="AX39" s="159" t="s">
        <v>55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56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57</v>
      </c>
      <c r="R41" s="166"/>
      <c r="S41" s="166"/>
      <c r="T41" s="167"/>
      <c r="U41" s="168" t="s">
        <v>58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AR145</f>
        <v>0</v>
      </c>
      <c r="AS41" s="171"/>
      <c r="AT41" s="171"/>
      <c r="AU41" s="172">
        <f>AU145</f>
        <v>0</v>
      </c>
      <c r="AV41" s="172"/>
      <c r="AW41" s="173">
        <f>AW145</f>
        <v>0</v>
      </c>
      <c r="AX41" s="174">
        <f>AX145</f>
        <v>0</v>
      </c>
      <c r="AY41" s="175">
        <f>AX41-AU41</f>
        <v>0</v>
      </c>
    </row>
    <row r="42" spans="2:51" ht="26.25" customHeight="1" x14ac:dyDescent="0.25">
      <c r="B42" s="176" t="s">
        <v>59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54</v>
      </c>
      <c r="R42" s="179"/>
      <c r="S42" s="179"/>
      <c r="T42" s="180" t="s">
        <v>60</v>
      </c>
      <c r="U42" s="179" t="s">
        <v>54</v>
      </c>
      <c r="V42" s="179"/>
      <c r="W42" s="181" t="s">
        <v>60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61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62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11738.4</v>
      </c>
      <c r="R44" s="195"/>
      <c r="S44" s="195"/>
      <c r="T44" s="196">
        <v>1.46</v>
      </c>
      <c r="U44" s="197">
        <f>Q44</f>
        <v>11738.4</v>
      </c>
      <c r="V44" s="198"/>
      <c r="W44" s="199">
        <f>U44/G9/12</f>
        <v>1.46</v>
      </c>
    </row>
    <row r="45" spans="2:51" x14ac:dyDescent="0.25">
      <c r="B45" s="193"/>
      <c r="C45" s="200" t="s">
        <v>63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64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/>
      <c r="V46" s="211"/>
      <c r="W46" s="199"/>
    </row>
    <row r="47" spans="2:51" x14ac:dyDescent="0.25">
      <c r="B47" s="193"/>
      <c r="C47" s="209" t="s">
        <v>65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0"/>
      <c r="V47" s="211"/>
      <c r="W47" s="199"/>
    </row>
    <row r="48" spans="2:51" x14ac:dyDescent="0.25">
      <c r="B48" s="212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3"/>
      <c r="R48" s="213"/>
      <c r="S48" s="213"/>
      <c r="T48" s="214"/>
      <c r="U48" s="215"/>
      <c r="V48" s="216"/>
      <c r="W48" s="214"/>
    </row>
    <row r="49" spans="2:23" x14ac:dyDescent="0.25">
      <c r="B49" s="212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17"/>
      <c r="R49" s="217"/>
      <c r="S49" s="217"/>
      <c r="T49" s="214"/>
      <c r="U49" s="215"/>
      <c r="V49" s="216"/>
      <c r="W49" s="214"/>
    </row>
    <row r="50" spans="2:23" x14ac:dyDescent="0.25">
      <c r="B50" s="218"/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22"/>
      <c r="R50" s="222"/>
      <c r="S50" s="222"/>
      <c r="T50" s="214"/>
      <c r="U50" s="223"/>
      <c r="V50" s="224"/>
      <c r="W50" s="214"/>
    </row>
    <row r="51" spans="2:23" ht="44.25" customHeight="1" x14ac:dyDescent="0.25">
      <c r="B51" s="193">
        <v>2</v>
      </c>
      <c r="C51" s="225" t="s">
        <v>66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07">
        <f>T51*G9*12</f>
        <v>6512.4000000000005</v>
      </c>
      <c r="R51" s="228"/>
      <c r="S51" s="208"/>
      <c r="T51" s="229">
        <v>0.81</v>
      </c>
      <c r="U51" s="207">
        <f>Q51</f>
        <v>6512.4000000000005</v>
      </c>
      <c r="V51" s="208"/>
      <c r="W51" s="229">
        <f>U51/G9/12</f>
        <v>0.81</v>
      </c>
    </row>
    <row r="52" spans="2:23" x14ac:dyDescent="0.25">
      <c r="B52" s="193"/>
      <c r="C52" s="230" t="s">
        <v>63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3"/>
      <c r="R52" s="234"/>
      <c r="S52" s="235"/>
      <c r="T52" s="229"/>
      <c r="U52" s="236"/>
      <c r="V52" s="237"/>
      <c r="W52" s="229"/>
    </row>
    <row r="53" spans="2:23" ht="15" customHeight="1" x14ac:dyDescent="0.25">
      <c r="B53" s="193"/>
      <c r="C53" s="238" t="s">
        <v>67</v>
      </c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33"/>
      <c r="R53" s="234"/>
      <c r="S53" s="235"/>
      <c r="T53" s="229"/>
      <c r="U53" s="210"/>
      <c r="V53" s="211"/>
      <c r="W53" s="229"/>
    </row>
    <row r="54" spans="2:23" x14ac:dyDescent="0.25">
      <c r="B54" s="193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29"/>
      <c r="U54" s="207"/>
      <c r="V54" s="208"/>
      <c r="W54" s="229"/>
    </row>
    <row r="55" spans="2:23" x14ac:dyDescent="0.25">
      <c r="B55" s="193">
        <v>3</v>
      </c>
      <c r="C55" s="225" t="s">
        <v>68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47">
        <f>T55*G9*12</f>
        <v>9165.5999999999985</v>
      </c>
      <c r="R55" s="247"/>
      <c r="S55" s="247"/>
      <c r="T55" s="206">
        <v>1.1399999999999999</v>
      </c>
      <c r="U55" s="207">
        <f>Q55</f>
        <v>9165.5999999999985</v>
      </c>
      <c r="V55" s="208"/>
      <c r="W55" s="229">
        <f>U55/G9/12</f>
        <v>1.1399999999999999</v>
      </c>
    </row>
    <row r="56" spans="2:23" x14ac:dyDescent="0.25">
      <c r="B56" s="193"/>
      <c r="C56" s="200" t="s">
        <v>63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48"/>
      <c r="R56" s="249"/>
      <c r="S56" s="250"/>
      <c r="T56" s="206"/>
      <c r="U56" s="207"/>
      <c r="V56" s="208"/>
      <c r="W56" s="229"/>
    </row>
    <row r="57" spans="2:23" x14ac:dyDescent="0.25">
      <c r="B57" s="251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7"/>
      <c r="R57" s="217"/>
      <c r="S57" s="217"/>
      <c r="T57" s="214"/>
      <c r="U57" s="252"/>
      <c r="V57" s="253"/>
      <c r="W57" s="214"/>
    </row>
    <row r="58" spans="2:23" s="109" customFormat="1" ht="30.75" customHeight="1" x14ac:dyDescent="0.25">
      <c r="B58" s="254" t="s">
        <v>69</v>
      </c>
      <c r="C58" s="255" t="s">
        <v>70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6">
        <f>T58*G9*12</f>
        <v>6753.5999999999995</v>
      </c>
      <c r="R58" s="257"/>
      <c r="S58" s="258"/>
      <c r="T58" s="229">
        <v>0.84</v>
      </c>
      <c r="U58" s="207">
        <f>Q58</f>
        <v>6753.5999999999995</v>
      </c>
      <c r="V58" s="208"/>
      <c r="W58" s="229">
        <f>U58/G9/12</f>
        <v>0.84</v>
      </c>
    </row>
    <row r="59" spans="2:23" s="91" customFormat="1" hidden="1" x14ac:dyDescent="0.25">
      <c r="B59" s="251"/>
      <c r="C59" s="209" t="s">
        <v>71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7"/>
      <c r="R59" s="217"/>
      <c r="S59" s="217"/>
      <c r="T59" s="214"/>
      <c r="U59" s="223"/>
      <c r="V59" s="224"/>
      <c r="W59" s="214"/>
    </row>
    <row r="60" spans="2:23" hidden="1" x14ac:dyDescent="0.25">
      <c r="B60" s="251"/>
      <c r="C60" s="209" t="s">
        <v>72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7"/>
      <c r="R60" s="217"/>
      <c r="S60" s="217"/>
      <c r="T60" s="214"/>
      <c r="U60" s="223"/>
      <c r="V60" s="224"/>
      <c r="W60" s="214"/>
    </row>
    <row r="61" spans="2:23" hidden="1" x14ac:dyDescent="0.25">
      <c r="B61" s="251"/>
      <c r="C61" s="209" t="s">
        <v>72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17"/>
      <c r="R61" s="217"/>
      <c r="S61" s="217"/>
      <c r="T61" s="214"/>
      <c r="U61" s="223"/>
      <c r="V61" s="224"/>
      <c r="W61" s="214"/>
    </row>
    <row r="62" spans="2:23" hidden="1" x14ac:dyDescent="0.25">
      <c r="B62" s="251"/>
      <c r="C62" s="209" t="s">
        <v>73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17"/>
      <c r="R62" s="217"/>
      <c r="S62" s="217"/>
      <c r="T62" s="214"/>
      <c r="U62" s="223"/>
      <c r="V62" s="224"/>
      <c r="W62" s="214"/>
    </row>
    <row r="63" spans="2:23" hidden="1" x14ac:dyDescent="0.25">
      <c r="B63" s="251"/>
      <c r="C63" s="209" t="s">
        <v>74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2"/>
      <c r="R63" s="259"/>
      <c r="S63" s="253"/>
      <c r="T63" s="214"/>
      <c r="U63" s="223"/>
      <c r="V63" s="224"/>
      <c r="W63" s="214"/>
    </row>
    <row r="64" spans="2:23" hidden="1" x14ac:dyDescent="0.25">
      <c r="B64" s="251"/>
      <c r="C64" s="209" t="s">
        <v>75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2"/>
      <c r="R64" s="259"/>
      <c r="S64" s="253"/>
      <c r="T64" s="214"/>
      <c r="U64" s="223"/>
      <c r="V64" s="224"/>
      <c r="W64" s="214"/>
    </row>
    <row r="65" spans="2:23" x14ac:dyDescent="0.25">
      <c r="B65" s="251"/>
      <c r="C65" s="260" t="s">
        <v>76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2"/>
      <c r="Q65" s="263"/>
      <c r="R65" s="264"/>
      <c r="S65" s="265"/>
      <c r="T65" s="214"/>
      <c r="U65" s="266"/>
      <c r="V65" s="267"/>
      <c r="W65" s="214"/>
    </row>
    <row r="66" spans="2:23" x14ac:dyDescent="0.25">
      <c r="B66" s="251"/>
      <c r="C66" s="260" t="s">
        <v>77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2"/>
      <c r="Q66" s="263"/>
      <c r="R66" s="264"/>
      <c r="S66" s="265"/>
      <c r="T66" s="214"/>
      <c r="U66" s="215"/>
      <c r="V66" s="216"/>
      <c r="W66" s="214"/>
    </row>
    <row r="67" spans="2:23" x14ac:dyDescent="0.25">
      <c r="B67" s="251"/>
      <c r="C67" s="260" t="s">
        <v>78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2"/>
      <c r="Q67" s="263"/>
      <c r="R67" s="264"/>
      <c r="S67" s="265"/>
      <c r="T67" s="214"/>
      <c r="U67" s="215"/>
      <c r="V67" s="216"/>
      <c r="W67" s="214"/>
    </row>
    <row r="68" spans="2:23" x14ac:dyDescent="0.25">
      <c r="B68" s="268" t="s">
        <v>79</v>
      </c>
      <c r="C68" s="269" t="s">
        <v>80</v>
      </c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  <c r="Q68" s="256">
        <f>T68*G9*4</f>
        <v>0</v>
      </c>
      <c r="R68" s="257"/>
      <c r="S68" s="258"/>
      <c r="T68" s="237">
        <v>0</v>
      </c>
      <c r="U68" s="207">
        <f>Q68</f>
        <v>0</v>
      </c>
      <c r="V68" s="208"/>
      <c r="W68" s="229">
        <f>U68/G9/4</f>
        <v>0</v>
      </c>
    </row>
    <row r="69" spans="2:23" ht="29.25" customHeight="1" x14ac:dyDescent="0.25">
      <c r="B69" s="251"/>
      <c r="C69" s="272" t="s">
        <v>81</v>
      </c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4"/>
      <c r="Q69" s="252"/>
      <c r="R69" s="259"/>
      <c r="S69" s="253"/>
      <c r="T69" s="265"/>
      <c r="U69" s="215"/>
      <c r="V69" s="216"/>
      <c r="W69" s="214"/>
    </row>
    <row r="70" spans="2:23" x14ac:dyDescent="0.25">
      <c r="B70" s="251"/>
      <c r="C70" s="275" t="s">
        <v>82</v>
      </c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7"/>
      <c r="Q70" s="263"/>
      <c r="R70" s="264"/>
      <c r="S70" s="265"/>
      <c r="T70" s="265"/>
      <c r="U70" s="215"/>
      <c r="V70" s="216"/>
      <c r="W70" s="214"/>
    </row>
    <row r="71" spans="2:23" x14ac:dyDescent="0.25">
      <c r="B71" s="251"/>
      <c r="C71" s="27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0"/>
      <c r="Q71" s="263"/>
      <c r="R71" s="264"/>
      <c r="S71" s="265"/>
      <c r="T71" s="265"/>
      <c r="U71" s="281"/>
      <c r="V71" s="282"/>
      <c r="W71" s="214"/>
    </row>
    <row r="72" spans="2:23" x14ac:dyDescent="0.25">
      <c r="B72" s="268" t="s">
        <v>83</v>
      </c>
      <c r="C72" s="283" t="s">
        <v>84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07">
        <f>T72*G9*3</f>
        <v>0</v>
      </c>
      <c r="R72" s="228"/>
      <c r="S72" s="208"/>
      <c r="T72" s="237">
        <v>0</v>
      </c>
      <c r="U72" s="207">
        <f>Q72</f>
        <v>0</v>
      </c>
      <c r="V72" s="208"/>
      <c r="W72" s="229">
        <f>U72/G9/3</f>
        <v>0</v>
      </c>
    </row>
    <row r="73" spans="2:23" x14ac:dyDescent="0.25">
      <c r="B73" s="251"/>
      <c r="C73" s="286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8"/>
      <c r="Q73" s="263"/>
      <c r="R73" s="264"/>
      <c r="S73" s="265"/>
      <c r="T73" s="265"/>
      <c r="U73" s="215"/>
      <c r="V73" s="216"/>
      <c r="W73" s="214"/>
    </row>
    <row r="74" spans="2:23" x14ac:dyDescent="0.25">
      <c r="B74" s="268" t="s">
        <v>85</v>
      </c>
      <c r="C74" s="289" t="s">
        <v>86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90">
        <f>T74*G9*12</f>
        <v>562.80000000000007</v>
      </c>
      <c r="R74" s="290"/>
      <c r="S74" s="290"/>
      <c r="T74" s="229">
        <v>7.0000000000000007E-2</v>
      </c>
      <c r="U74" s="207">
        <f>Q74</f>
        <v>562.80000000000007</v>
      </c>
      <c r="V74" s="208"/>
      <c r="W74" s="229">
        <f>U74/G9/12</f>
        <v>7.0000000000000007E-2</v>
      </c>
    </row>
    <row r="75" spans="2:23" x14ac:dyDescent="0.25">
      <c r="B75" s="251"/>
      <c r="C75" s="291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294"/>
      <c r="R75" s="295"/>
      <c r="S75" s="296"/>
      <c r="T75" s="265"/>
      <c r="U75" s="281"/>
      <c r="V75" s="282"/>
      <c r="W75" s="214"/>
    </row>
    <row r="76" spans="2:23" s="302" customFormat="1" x14ac:dyDescent="0.25">
      <c r="B76" s="268" t="s">
        <v>87</v>
      </c>
      <c r="C76" s="283" t="s">
        <v>88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  <c r="Q76" s="297">
        <f>Q77+Q78</f>
        <v>0</v>
      </c>
      <c r="R76" s="298"/>
      <c r="S76" s="299"/>
      <c r="T76" s="237">
        <f>T77+T78</f>
        <v>0</v>
      </c>
      <c r="U76" s="300">
        <f>U77+U78</f>
        <v>0</v>
      </c>
      <c r="V76" s="301"/>
      <c r="W76" s="229">
        <f>W77+W78</f>
        <v>0</v>
      </c>
    </row>
    <row r="77" spans="2:23" x14ac:dyDescent="0.25">
      <c r="B77" s="251"/>
      <c r="C77" s="275" t="s">
        <v>88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7"/>
      <c r="Q77" s="297">
        <f>T77*G10*12</f>
        <v>0</v>
      </c>
      <c r="R77" s="298"/>
      <c r="S77" s="299"/>
      <c r="T77" s="237"/>
      <c r="U77" s="300">
        <f>Q77</f>
        <v>0</v>
      </c>
      <c r="V77" s="301"/>
      <c r="W77" s="229">
        <f>U77/G10/12</f>
        <v>0</v>
      </c>
    </row>
    <row r="78" spans="2:23" x14ac:dyDescent="0.25">
      <c r="B78" s="251"/>
      <c r="C78" s="275" t="s">
        <v>89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7"/>
      <c r="Q78" s="303">
        <f>T78*G9*12</f>
        <v>0</v>
      </c>
      <c r="R78" s="304"/>
      <c r="S78" s="305"/>
      <c r="T78" s="265"/>
      <c r="U78" s="223">
        <v>0</v>
      </c>
      <c r="V78" s="224"/>
      <c r="W78" s="214">
        <f>U78/G9/12</f>
        <v>0</v>
      </c>
    </row>
    <row r="79" spans="2:23" x14ac:dyDescent="0.25">
      <c r="B79" s="251"/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4"/>
      <c r="R79" s="295"/>
      <c r="S79" s="296"/>
      <c r="T79" s="265"/>
      <c r="U79" s="215"/>
      <c r="V79" s="216"/>
      <c r="W79" s="214"/>
    </row>
    <row r="80" spans="2:23" x14ac:dyDescent="0.25">
      <c r="B80" s="306">
        <v>9</v>
      </c>
      <c r="C80" s="307" t="s">
        <v>90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256"/>
      <c r="R80" s="257"/>
      <c r="S80" s="258"/>
      <c r="T80" s="265"/>
      <c r="U80" s="207"/>
      <c r="V80" s="208"/>
      <c r="W80" s="229"/>
    </row>
    <row r="81" spans="2:23" x14ac:dyDescent="0.25">
      <c r="B81" s="212"/>
      <c r="C81" s="209" t="s">
        <v>91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309">
        <f>T81*G9*12</f>
        <v>12060</v>
      </c>
      <c r="R81" s="309"/>
      <c r="S81" s="309"/>
      <c r="T81" s="214">
        <v>1.5</v>
      </c>
      <c r="U81" s="252">
        <f>Q81</f>
        <v>12060</v>
      </c>
      <c r="V81" s="253"/>
      <c r="W81" s="214">
        <f>U81/G9/12</f>
        <v>1.5</v>
      </c>
    </row>
    <row r="82" spans="2:23" x14ac:dyDescent="0.25">
      <c r="B82" s="212"/>
      <c r="C82" s="209" t="s">
        <v>92</v>
      </c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17">
        <f>T82*G9*4</f>
        <v>0</v>
      </c>
      <c r="R82" s="217"/>
      <c r="S82" s="217"/>
      <c r="T82" s="214">
        <v>0</v>
      </c>
      <c r="U82" s="252">
        <f>Q82</f>
        <v>0</v>
      </c>
      <c r="V82" s="253"/>
      <c r="W82" s="214">
        <f>U82/G9/4</f>
        <v>0</v>
      </c>
    </row>
    <row r="83" spans="2:23" x14ac:dyDescent="0.25">
      <c r="B83" s="212"/>
      <c r="C83" s="209" t="s">
        <v>93</v>
      </c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17"/>
      <c r="R83" s="217"/>
      <c r="S83" s="217"/>
      <c r="T83" s="214"/>
      <c r="U83" s="252">
        <v>0</v>
      </c>
      <c r="V83" s="253"/>
      <c r="W83" s="214">
        <f>U83/G9/12</f>
        <v>0</v>
      </c>
    </row>
    <row r="84" spans="2:23" x14ac:dyDescent="0.25">
      <c r="B84" s="212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17"/>
      <c r="R84" s="217"/>
      <c r="S84" s="217"/>
      <c r="T84" s="214"/>
      <c r="U84" s="215"/>
      <c r="V84" s="216"/>
      <c r="W84" s="214"/>
    </row>
    <row r="85" spans="2:23" x14ac:dyDescent="0.25">
      <c r="B85" s="306">
        <v>10</v>
      </c>
      <c r="C85" s="307" t="s">
        <v>94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10"/>
      <c r="R85" s="311"/>
      <c r="S85" s="312"/>
      <c r="T85" s="313"/>
      <c r="U85" s="300"/>
      <c r="V85" s="301"/>
      <c r="W85" s="229"/>
    </row>
    <row r="86" spans="2:23" x14ac:dyDescent="0.25">
      <c r="B86" s="212"/>
      <c r="C86" s="209" t="s">
        <v>95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4">
        <f>T86*G9*12</f>
        <v>31758</v>
      </c>
      <c r="R86" s="314"/>
      <c r="S86" s="314"/>
      <c r="T86" s="214">
        <v>3.95</v>
      </c>
      <c r="U86" s="223">
        <f>W86*G9*12</f>
        <v>31758</v>
      </c>
      <c r="V86" s="224"/>
      <c r="W86" s="214">
        <v>3.95</v>
      </c>
    </row>
    <row r="87" spans="2:23" x14ac:dyDescent="0.25">
      <c r="B87" s="212"/>
      <c r="C87" s="209" t="s">
        <v>96</v>
      </c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314">
        <f>T87*G9*12</f>
        <v>17929.199999999997</v>
      </c>
      <c r="R87" s="314"/>
      <c r="S87" s="314"/>
      <c r="T87" s="214">
        <v>2.23</v>
      </c>
      <c r="U87" s="223">
        <f>W87*G9*12</f>
        <v>17929.199999999997</v>
      </c>
      <c r="V87" s="224"/>
      <c r="W87" s="214">
        <v>2.23</v>
      </c>
    </row>
    <row r="88" spans="2:23" x14ac:dyDescent="0.25">
      <c r="B88" s="212"/>
      <c r="C88" s="291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52"/>
      <c r="R88" s="259"/>
      <c r="S88" s="253"/>
      <c r="T88" s="264"/>
      <c r="U88" s="252"/>
      <c r="V88" s="253"/>
      <c r="W88" s="214"/>
    </row>
    <row r="89" spans="2:23" x14ac:dyDescent="0.25">
      <c r="B89" s="315">
        <v>11</v>
      </c>
      <c r="C89" s="316" t="s">
        <v>97</v>
      </c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7">
        <f>T89*G9*12</f>
        <v>0</v>
      </c>
      <c r="R89" s="317"/>
      <c r="S89" s="317"/>
      <c r="T89" s="318">
        <v>0</v>
      </c>
      <c r="U89" s="300">
        <f>Q89</f>
        <v>0</v>
      </c>
      <c r="V89" s="301"/>
      <c r="W89" s="229">
        <f>U89/G9/12</f>
        <v>0</v>
      </c>
    </row>
    <row r="90" spans="2:23" x14ac:dyDescent="0.25">
      <c r="B90" s="315"/>
      <c r="C90" s="319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1"/>
      <c r="Q90" s="322"/>
      <c r="R90" s="323"/>
      <c r="S90" s="324"/>
      <c r="T90" s="318"/>
      <c r="U90" s="325"/>
      <c r="V90" s="326"/>
      <c r="W90" s="229"/>
    </row>
    <row r="91" spans="2:23" x14ac:dyDescent="0.25">
      <c r="B91" s="327" t="s">
        <v>98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8">
        <f>Q44+Q51+Q58+Q68+Q72+Q74+Q76+Q81+Q82+Q86+Q87+Q88+Q89+Q83+Q55</f>
        <v>96480</v>
      </c>
      <c r="R91" s="329"/>
      <c r="S91" s="329"/>
      <c r="T91" s="330">
        <f>T44+T51+T55+T58+T68+T72+T74+T76+T81+T82+T86+T87+T88+T89+T83</f>
        <v>12</v>
      </c>
      <c r="U91" s="331">
        <f>U44+U51+U58+U68+U72+U74+U76+U86+U87+U89+U81+U82+U83+U55</f>
        <v>96480</v>
      </c>
      <c r="V91" s="332"/>
      <c r="W91" s="229">
        <f>W44+W51+W58+W68+W72+W76+W81+W86+W87+W89+W74+W82+W83+W55</f>
        <v>12</v>
      </c>
    </row>
    <row r="92" spans="2:23" x14ac:dyDescent="0.25"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4"/>
      <c r="R92" s="335"/>
      <c r="S92" s="335"/>
      <c r="T92" s="336"/>
      <c r="U92" s="337"/>
      <c r="V92" s="337"/>
      <c r="W92" s="338"/>
    </row>
    <row r="93" spans="2:23" ht="33" customHeight="1" x14ac:dyDescent="0.25">
      <c r="B93" s="339" t="s">
        <v>99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1"/>
      <c r="U93" s="342">
        <f>O24-U91</f>
        <v>-18610.849999999991</v>
      </c>
      <c r="V93" s="343"/>
      <c r="W93" s="344"/>
    </row>
    <row r="94" spans="2:23" x14ac:dyDescent="0.25">
      <c r="B94" s="345" t="s">
        <v>100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7"/>
      <c r="W94" s="348"/>
    </row>
    <row r="95" spans="2:23" x14ac:dyDescent="0.25">
      <c r="B95" s="349" t="s">
        <v>101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1"/>
      <c r="T95" s="352"/>
      <c r="U95" s="353"/>
      <c r="V95" s="354"/>
      <c r="W95" s="348"/>
    </row>
    <row r="96" spans="2:23" x14ac:dyDescent="0.25">
      <c r="B96" s="355" t="s">
        <v>102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7"/>
      <c r="T96" s="358"/>
      <c r="U96" s="353">
        <f>O29</f>
        <v>13317</v>
      </c>
      <c r="V96" s="354"/>
      <c r="W96" s="359"/>
    </row>
    <row r="97" spans="2:23" x14ac:dyDescent="0.25">
      <c r="B97" s="360" t="s">
        <v>103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2"/>
      <c r="T97" s="363"/>
      <c r="U97" s="364">
        <f>U95+U96</f>
        <v>13317</v>
      </c>
      <c r="V97" s="365"/>
      <c r="W97" s="348"/>
    </row>
    <row r="98" spans="2:23" x14ac:dyDescent="0.25">
      <c r="B98" s="366">
        <v>1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8"/>
      <c r="U98" s="369"/>
      <c r="V98" s="369"/>
      <c r="W98" s="348"/>
    </row>
    <row r="99" spans="2:23" x14ac:dyDescent="0.25">
      <c r="B99" s="366">
        <v>2</v>
      </c>
      <c r="C99" s="370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2"/>
      <c r="T99" s="368"/>
      <c r="U99" s="303"/>
      <c r="V99" s="305"/>
      <c r="W99" s="348"/>
    </row>
    <row r="100" spans="2:23" x14ac:dyDescent="0.25">
      <c r="B100" s="366">
        <v>3</v>
      </c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8"/>
      <c r="U100" s="314">
        <v>0</v>
      </c>
      <c r="V100" s="314"/>
      <c r="W100" s="348"/>
    </row>
    <row r="101" spans="2:23" x14ac:dyDescent="0.25">
      <c r="B101" s="373" t="s">
        <v>104</v>
      </c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5"/>
      <c r="T101" s="376"/>
      <c r="U101" s="377">
        <f>U98+U99+U100</f>
        <v>0</v>
      </c>
      <c r="V101" s="378"/>
      <c r="W101" s="348"/>
    </row>
    <row r="102" spans="2:23" x14ac:dyDescent="0.25">
      <c r="B102" s="379" t="s">
        <v>105</v>
      </c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1"/>
      <c r="T102" s="382"/>
      <c r="U102" s="383">
        <f>U97-U101</f>
        <v>13317</v>
      </c>
      <c r="V102" s="384"/>
      <c r="W102" s="348"/>
    </row>
    <row r="103" spans="2:23" x14ac:dyDescent="0.25">
      <c r="B103" s="385"/>
      <c r="C103" s="386" t="s">
        <v>106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2"/>
      <c r="U103" s="387"/>
      <c r="V103" s="387"/>
      <c r="W103" s="348"/>
    </row>
    <row r="104" spans="2:23" x14ac:dyDescent="0.25">
      <c r="B104" s="388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90"/>
      <c r="R104" s="390"/>
      <c r="S104" s="390"/>
      <c r="T104" s="391"/>
      <c r="U104" s="392"/>
      <c r="V104" s="392"/>
      <c r="W104" s="348"/>
    </row>
    <row r="105" spans="2:23" x14ac:dyDescent="0.25">
      <c r="B105" s="388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4"/>
      <c r="U105" s="395"/>
      <c r="V105" s="395"/>
      <c r="W105" s="348"/>
    </row>
    <row r="106" spans="2:23" x14ac:dyDescent="0.25">
      <c r="B106" s="388"/>
      <c r="C106" s="389" t="s">
        <v>107</v>
      </c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48"/>
    </row>
    <row r="107" spans="2:23" x14ac:dyDescent="0.25">
      <c r="B107" s="388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7"/>
      <c r="R107" s="397"/>
      <c r="S107" s="397"/>
      <c r="T107" s="394"/>
      <c r="U107" s="395"/>
      <c r="V107" s="395"/>
      <c r="W107" s="348"/>
    </row>
    <row r="108" spans="2:23" x14ac:dyDescent="0.25">
      <c r="B108" s="398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99"/>
      <c r="R108" s="399"/>
      <c r="S108" s="399"/>
      <c r="T108" s="400"/>
      <c r="U108" s="401"/>
      <c r="V108" s="401"/>
      <c r="W108" s="359"/>
    </row>
    <row r="109" spans="2:23" x14ac:dyDescent="0.25">
      <c r="B109" s="398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402"/>
      <c r="R109" s="402"/>
      <c r="S109" s="402"/>
      <c r="T109" s="403"/>
      <c r="U109" s="401"/>
      <c r="V109" s="401"/>
      <c r="W109" s="359"/>
    </row>
    <row r="110" spans="2:23" x14ac:dyDescent="0.25">
      <c r="B110" s="404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405"/>
      <c r="R110" s="405"/>
      <c r="S110" s="405"/>
      <c r="T110" s="338"/>
      <c r="U110" s="401"/>
      <c r="V110" s="401"/>
      <c r="W110" s="359"/>
    </row>
    <row r="111" spans="2:23" x14ac:dyDescent="0.25">
      <c r="B111" s="404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406"/>
      <c r="R111" s="406"/>
      <c r="S111" s="406"/>
      <c r="T111" s="407"/>
      <c r="U111" s="408"/>
      <c r="V111" s="408"/>
      <c r="W111" s="348"/>
    </row>
    <row r="112" spans="2:23" x14ac:dyDescent="0.25"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10"/>
      <c r="R112" s="410"/>
      <c r="S112" s="410"/>
      <c r="T112" s="411"/>
      <c r="U112" s="412"/>
      <c r="V112" s="412"/>
      <c r="W112" s="348"/>
    </row>
    <row r="113" spans="2:23" x14ac:dyDescent="0.25">
      <c r="B113" s="410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</row>
    <row r="114" spans="2:23" x14ac:dyDescent="0.25"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5"/>
      <c r="U114" s="416"/>
      <c r="V114" s="416"/>
      <c r="W114" s="416"/>
    </row>
    <row r="115" spans="2:23" x14ac:dyDescent="0.25"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8"/>
      <c r="V115" s="418"/>
      <c r="W115" s="411"/>
    </row>
    <row r="116" spans="2:23" x14ac:dyDescent="0.25"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9"/>
      <c r="V116" s="420"/>
      <c r="W116" s="411"/>
    </row>
    <row r="117" spans="2:23" x14ac:dyDescent="0.25"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20"/>
      <c r="V117" s="420"/>
      <c r="W117" s="411"/>
    </row>
    <row r="118" spans="2:23" x14ac:dyDescent="0.25">
      <c r="B118" s="421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398"/>
      <c r="U118" s="422"/>
      <c r="V118" s="422"/>
      <c r="W118" s="411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4"/>
      <c r="U119" s="422"/>
      <c r="V119" s="422"/>
      <c r="W119" s="411"/>
    </row>
    <row r="120" spans="2:23" x14ac:dyDescent="0.25"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4"/>
      <c r="U120" s="422"/>
      <c r="V120" s="422"/>
      <c r="W120" s="411"/>
    </row>
    <row r="121" spans="2:23" x14ac:dyDescent="0.25">
      <c r="B121" s="425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426"/>
      <c r="U121" s="427"/>
      <c r="V121" s="427"/>
      <c r="W121" s="411"/>
    </row>
    <row r="122" spans="2:23" x14ac:dyDescent="0.25">
      <c r="B122" s="425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426"/>
      <c r="U122" s="408"/>
      <c r="V122" s="408"/>
      <c r="W122" s="411"/>
    </row>
    <row r="123" spans="2:23" x14ac:dyDescent="0.25"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4"/>
      <c r="U123" s="422"/>
      <c r="V123" s="422"/>
      <c r="W123" s="411"/>
    </row>
    <row r="124" spans="2:23" x14ac:dyDescent="0.25">
      <c r="B124" s="428"/>
      <c r="C124" s="428"/>
      <c r="D124" s="428"/>
      <c r="E124" s="428"/>
      <c r="F124" s="428"/>
      <c r="G124" s="428"/>
      <c r="H124" s="429"/>
      <c r="I124" s="429"/>
      <c r="J124" s="429"/>
      <c r="K124" s="429"/>
      <c r="L124" s="429"/>
      <c r="M124" s="429"/>
      <c r="N124" s="429"/>
      <c r="O124" s="429"/>
      <c r="P124" s="429"/>
      <c r="Q124" s="411"/>
      <c r="R124" s="411"/>
      <c r="S124" s="411"/>
      <c r="T124" s="411"/>
      <c r="U124" s="430"/>
      <c r="V124" s="430"/>
      <c r="W124" s="411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11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4"/>
      <c r="U126" s="401"/>
      <c r="V126" s="401"/>
      <c r="W126" s="411"/>
    </row>
    <row r="127" spans="2:23" x14ac:dyDescent="0.25"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4"/>
      <c r="U127" s="401"/>
      <c r="V127" s="401"/>
      <c r="W127" s="411"/>
    </row>
  </sheetData>
  <mergeCells count="361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4:V94"/>
    <mergeCell ref="B95:S95"/>
    <mergeCell ref="U95:V95"/>
    <mergeCell ref="B96:S96"/>
    <mergeCell ref="U96:V96"/>
    <mergeCell ref="B97:S97"/>
    <mergeCell ref="U97:V97"/>
    <mergeCell ref="C90:P90"/>
    <mergeCell ref="Q90:S90"/>
    <mergeCell ref="B91:P91"/>
    <mergeCell ref="Q91:S91"/>
    <mergeCell ref="U91:V91"/>
    <mergeCell ref="B93:T93"/>
    <mergeCell ref="U93:W93"/>
    <mergeCell ref="C87:P87"/>
    <mergeCell ref="Q87:S87"/>
    <mergeCell ref="U87:V87"/>
    <mergeCell ref="Q88:S88"/>
    <mergeCell ref="U88:V88"/>
    <mergeCell ref="C89:P89"/>
    <mergeCell ref="Q89:S89"/>
    <mergeCell ref="U89:V89"/>
    <mergeCell ref="C84:P84"/>
    <mergeCell ref="Q84:S84"/>
    <mergeCell ref="U84:V84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U79:V79"/>
    <mergeCell ref="Q80:S80"/>
    <mergeCell ref="U80:V80"/>
    <mergeCell ref="C81:P81"/>
    <mergeCell ref="Q81:S81"/>
    <mergeCell ref="U81:V81"/>
    <mergeCell ref="C77:P77"/>
    <mergeCell ref="Q77:S77"/>
    <mergeCell ref="U77:V77"/>
    <mergeCell ref="C78:P78"/>
    <mergeCell ref="Q78:S78"/>
    <mergeCell ref="U78:V78"/>
    <mergeCell ref="U73:V73"/>
    <mergeCell ref="C74:P74"/>
    <mergeCell ref="Q74:S74"/>
    <mergeCell ref="U74:V74"/>
    <mergeCell ref="C76:P76"/>
    <mergeCell ref="Q76:S76"/>
    <mergeCell ref="U76:V76"/>
    <mergeCell ref="C70:P70"/>
    <mergeCell ref="U70:V70"/>
    <mergeCell ref="C71:P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U53:V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Шаумяна16(17)</vt:lpstr>
      <vt:lpstr>'Шаумяна16(17)'!Область_печати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2018-04-01T20:08:02Z</dcterms:created>
  <dcterms:modified xsi:type="dcterms:W3CDTF">2018-04-01T20:08:02Z</dcterms:modified>
</cp:coreProperties>
</file>