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79(17)" sheetId="1" r:id="rId1"/>
  </sheets>
  <definedNames>
    <definedName name="_xlnm.Print_Area" localSheetId="0">'Шевчен.79(17)'!$A$1:$W$127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7" i="1"/>
  <c r="U102" i="1" s="1"/>
  <c r="Q87" i="1"/>
  <c r="U87" i="1" s="1"/>
  <c r="W87" i="1" s="1"/>
  <c r="Q82" i="1"/>
  <c r="U82" i="1" s="1"/>
  <c r="W82" i="1" s="1"/>
  <c r="W78" i="1"/>
  <c r="Q77" i="1"/>
  <c r="U77" i="1" s="1"/>
  <c r="T76" i="1"/>
  <c r="T91" i="1" s="1"/>
  <c r="Q72" i="1"/>
  <c r="U72" i="1" s="1"/>
  <c r="W72" i="1" s="1"/>
  <c r="Q59" i="1"/>
  <c r="U59" i="1" s="1"/>
  <c r="W59" i="1" s="1"/>
  <c r="Q52" i="1"/>
  <c r="U52" i="1" s="1"/>
  <c r="W52" i="1" s="1"/>
  <c r="AY41" i="1"/>
  <c r="AX41" i="1"/>
  <c r="AW41" i="1"/>
  <c r="AU41" i="1"/>
  <c r="AR41" i="1"/>
  <c r="Q38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Q21" i="1" s="1"/>
  <c r="Q22" i="1"/>
  <c r="O21" i="1"/>
  <c r="O24" i="1" s="1"/>
  <c r="L21" i="1"/>
  <c r="G9" i="1"/>
  <c r="Q86" i="1" s="1"/>
  <c r="U86" i="1" s="1"/>
  <c r="W86" i="1" s="1"/>
  <c r="W77" i="1" l="1"/>
  <c r="W76" i="1" s="1"/>
  <c r="U76" i="1"/>
  <c r="Q56" i="1"/>
  <c r="U56" i="1" s="1"/>
  <c r="W56" i="1" s="1"/>
  <c r="Q74" i="1"/>
  <c r="U74" i="1" s="1"/>
  <c r="W74" i="1" s="1"/>
  <c r="Q81" i="1"/>
  <c r="U81" i="1" s="1"/>
  <c r="W81" i="1" s="1"/>
  <c r="Q89" i="1"/>
  <c r="U89" i="1" s="1"/>
  <c r="W89" i="1" s="1"/>
  <c r="Q44" i="1"/>
  <c r="Q68" i="1"/>
  <c r="U68" i="1" s="1"/>
  <c r="W68" i="1" s="1"/>
  <c r="Q78" i="1"/>
  <c r="Q76" i="1" s="1"/>
  <c r="Q91" i="1" l="1"/>
  <c r="U44" i="1"/>
  <c r="U91" i="1" l="1"/>
  <c r="U93" i="1" s="1"/>
  <c r="W44" i="1"/>
  <c r="W91" i="1" s="1"/>
</calcChain>
</file>

<file path=xl/sharedStrings.xml><?xml version="1.0" encoding="utf-8"?>
<sst xmlns="http://schemas.openxmlformats.org/spreadsheetml/2006/main" count="117" uniqueCount="106">
  <si>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</si>
  <si>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</si>
  <si>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</si>
  <si>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</si>
  <si>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</si>
  <si>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</si>
  <si>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</si>
  <si>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</si>
  <si>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</si>
  <si>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</si>
  <si>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</si>
  <si>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</si>
  <si>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</si>
  <si>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</si>
  <si>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</si>
  <si>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</si>
  <si>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</si>
  <si>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</si>
  <si>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</si>
  <si>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</si>
  <si>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</si>
  <si>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</si>
  <si>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</si>
  <si>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</si>
  <si>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</si>
  <si>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</si>
  <si>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</si>
  <si>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</si>
  <si>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</si>
  <si>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</si>
  <si>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</si>
  <si>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</si>
  <si>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</si>
  <si>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</si>
  <si>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</si>
  <si>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</si>
  <si>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</si>
  <si>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</si>
  <si>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</si>
  <si>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</si>
  <si>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</si>
  <si>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</si>
  <si>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</si>
  <si>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</si>
  <si>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</si>
  <si>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</si>
  <si>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</si>
  <si>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</si>
  <si>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</si>
  <si>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</si>
  <si>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</si>
  <si>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</si>
  <si>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</si>
  <si>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</si>
  <si>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</si>
  <si>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</si>
  <si>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</si>
  <si>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</si>
  <si>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</si>
  <si>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</si>
  <si>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</si>
  <si>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</si>
  <si>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</si>
  <si>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авресных вывесок</t>
  </si>
  <si>
    <t>Ремонт  кровли промазкой мастикой через стеклоткань</t>
  </si>
  <si>
    <t>Осмотр инженерных систем и конструктивных элементов</t>
  </si>
  <si>
    <t>Вывоз мусора (снега)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</si>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</sst>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94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79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298.60000000000002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298.60000000000002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293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174.9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23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12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14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12"/>
      <c r="C16" s="6"/>
      <c r="D16" s="6"/>
      <c r="E16" s="6"/>
      <c r="F16" s="6"/>
      <c r="G16" s="6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5"/>
      <c r="U16" s="25"/>
      <c r="V16" s="25"/>
      <c r="W16" s="10"/>
    </row>
    <row r="17" spans="2:23" x14ac:dyDescent="0.25"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-17149.68</v>
      </c>
      <c r="Q17" s="55"/>
      <c r="R17" s="55"/>
      <c r="S17" s="56"/>
      <c r="T17" s="57"/>
      <c r="U17" s="58"/>
      <c r="V17" s="58"/>
      <c r="W17" s="4"/>
    </row>
    <row r="18" spans="2:23" x14ac:dyDescent="0.25">
      <c r="B18" s="59" t="s">
        <v>26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7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3" t="s">
        <v>27</v>
      </c>
      <c r="C20" s="63"/>
      <c r="D20" s="63"/>
      <c r="E20" s="63"/>
      <c r="F20" s="63"/>
      <c r="G20" s="63"/>
      <c r="H20" s="63"/>
      <c r="I20" s="63"/>
      <c r="J20" s="64" t="s">
        <v>28</v>
      </c>
      <c r="K20" s="64"/>
      <c r="L20" s="64" t="s">
        <v>29</v>
      </c>
      <c r="M20" s="64"/>
      <c r="N20" s="64"/>
      <c r="O20" s="65" t="s">
        <v>30</v>
      </c>
      <c r="P20" s="66"/>
      <c r="Q20" s="67" t="s">
        <v>31</v>
      </c>
      <c r="R20" s="68"/>
      <c r="S20" s="69"/>
      <c r="T20" s="70"/>
      <c r="U20" s="10"/>
      <c r="V20" s="10"/>
      <c r="W20" s="10"/>
    </row>
    <row r="21" spans="2:23" x14ac:dyDescent="0.25">
      <c r="B21" s="71" t="s">
        <v>32</v>
      </c>
      <c r="C21" s="71"/>
      <c r="D21" s="71"/>
      <c r="E21" s="71"/>
      <c r="F21" s="71"/>
      <c r="G21" s="71"/>
      <c r="H21" s="71"/>
      <c r="I21" s="71"/>
      <c r="J21" s="72">
        <v>0</v>
      </c>
      <c r="K21" s="72"/>
      <c r="L21" s="73">
        <f>L22+L23</f>
        <v>51436.91</v>
      </c>
      <c r="M21" s="73"/>
      <c r="N21" s="73"/>
      <c r="O21" s="74">
        <f>O22+O23</f>
        <v>37161.519999999997</v>
      </c>
      <c r="P21" s="74"/>
      <c r="Q21" s="75">
        <f>Q22+Q23</f>
        <v>22620.990000000005</v>
      </c>
      <c r="R21" s="76"/>
      <c r="S21" s="77"/>
      <c r="T21" s="78"/>
      <c r="U21" s="79"/>
      <c r="V21" s="79"/>
      <c r="W21" s="79"/>
    </row>
    <row r="22" spans="2:23" x14ac:dyDescent="0.25">
      <c r="B22" s="80" t="s">
        <v>32</v>
      </c>
      <c r="C22" s="80"/>
      <c r="D22" s="80"/>
      <c r="E22" s="80"/>
      <c r="F22" s="80"/>
      <c r="G22" s="80"/>
      <c r="H22" s="80"/>
      <c r="I22" s="80"/>
      <c r="J22" s="81">
        <v>8345.6</v>
      </c>
      <c r="K22" s="81"/>
      <c r="L22" s="82">
        <v>51436.91</v>
      </c>
      <c r="M22" s="82"/>
      <c r="N22" s="82"/>
      <c r="O22" s="83">
        <v>37161.519999999997</v>
      </c>
      <c r="P22" s="83"/>
      <c r="Q22" s="84">
        <f>J22+L22-O22</f>
        <v>22620.990000000005</v>
      </c>
      <c r="R22" s="85"/>
      <c r="S22" s="86"/>
      <c r="T22" s="87"/>
      <c r="U22" s="10"/>
      <c r="V22" s="10"/>
      <c r="W22" s="10"/>
    </row>
    <row r="23" spans="2:23" s="89" customFormat="1" x14ac:dyDescent="0.25">
      <c r="B23" s="71" t="s">
        <v>33</v>
      </c>
      <c r="C23" s="71"/>
      <c r="D23" s="71"/>
      <c r="E23" s="71"/>
      <c r="F23" s="71"/>
      <c r="G23" s="71"/>
      <c r="H23" s="71"/>
      <c r="I23" s="71"/>
      <c r="J23" s="72">
        <v>0</v>
      </c>
      <c r="K23" s="72"/>
      <c r="L23" s="73">
        <v>0</v>
      </c>
      <c r="M23" s="73"/>
      <c r="N23" s="73"/>
      <c r="O23" s="74">
        <v>0</v>
      </c>
      <c r="P23" s="74"/>
      <c r="Q23" s="75">
        <f>J23+L23-O23</f>
        <v>0</v>
      </c>
      <c r="R23" s="76"/>
      <c r="S23" s="77"/>
      <c r="T23" s="88"/>
      <c r="U23" s="79"/>
      <c r="V23" s="79"/>
      <c r="W23" s="79"/>
    </row>
    <row r="24" spans="2:23" x14ac:dyDescent="0.25">
      <c r="B24" s="90" t="s">
        <v>34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>
        <f>P17+O21</f>
        <v>20011.839999999997</v>
      </c>
      <c r="P24" s="92"/>
      <c r="Q24" s="92"/>
      <c r="R24" s="92"/>
      <c r="S24" s="93"/>
      <c r="T24" s="94"/>
      <c r="U24" s="10"/>
      <c r="V24" s="10"/>
      <c r="W24" s="10"/>
    </row>
    <row r="25" spans="2:23" x14ac:dyDescent="0.25">
      <c r="B25" s="5"/>
      <c r="C25" s="95" t="s">
        <v>35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"/>
      <c r="R25" s="10"/>
      <c r="S25" s="10"/>
      <c r="T25" s="10"/>
      <c r="U25" s="10"/>
      <c r="V25" s="10"/>
      <c r="W25" s="10"/>
    </row>
    <row r="26" spans="2:23" s="107" customFormat="1" x14ac:dyDescent="0.25">
      <c r="B26" s="96" t="s">
        <v>36</v>
      </c>
      <c r="C26" s="97"/>
      <c r="D26" s="97"/>
      <c r="E26" s="97"/>
      <c r="F26" s="97"/>
      <c r="G26" s="97"/>
      <c r="H26" s="97"/>
      <c r="I26" s="98"/>
      <c r="J26" s="99">
        <v>0</v>
      </c>
      <c r="K26" s="99"/>
      <c r="L26" s="100">
        <v>0</v>
      </c>
      <c r="M26" s="100"/>
      <c r="N26" s="100"/>
      <c r="O26" s="101">
        <v>0</v>
      </c>
      <c r="P26" s="101"/>
      <c r="Q26" s="102">
        <f>J26+L26-O26</f>
        <v>0</v>
      </c>
      <c r="R26" s="103"/>
      <c r="S26" s="104"/>
      <c r="T26" s="105"/>
      <c r="U26" s="106"/>
      <c r="V26" s="106"/>
      <c r="W26" s="106"/>
    </row>
    <row r="27" spans="2:23" s="107" customFormat="1" x14ac:dyDescent="0.25">
      <c r="B27" s="96" t="s">
        <v>37</v>
      </c>
      <c r="C27" s="97"/>
      <c r="D27" s="97"/>
      <c r="E27" s="97"/>
      <c r="F27" s="97"/>
      <c r="G27" s="97"/>
      <c r="H27" s="97"/>
      <c r="I27" s="98"/>
      <c r="J27" s="99">
        <v>0</v>
      </c>
      <c r="K27" s="99"/>
      <c r="L27" s="100">
        <v>0</v>
      </c>
      <c r="M27" s="100"/>
      <c r="N27" s="100"/>
      <c r="O27" s="101">
        <v>0</v>
      </c>
      <c r="P27" s="101"/>
      <c r="Q27" s="102">
        <f t="shared" ref="Q27:Q38" si="0">J27+L27-O27</f>
        <v>0</v>
      </c>
      <c r="R27" s="103"/>
      <c r="S27" s="104"/>
      <c r="T27" s="105"/>
      <c r="U27" s="106"/>
      <c r="V27" s="106"/>
      <c r="W27" s="106"/>
    </row>
    <row r="28" spans="2:23" s="107" customFormat="1" x14ac:dyDescent="0.25">
      <c r="B28" s="96" t="s">
        <v>38</v>
      </c>
      <c r="C28" s="97"/>
      <c r="D28" s="97"/>
      <c r="E28" s="97"/>
      <c r="F28" s="97"/>
      <c r="G28" s="97"/>
      <c r="H28" s="97"/>
      <c r="I28" s="98"/>
      <c r="J28" s="108">
        <v>0</v>
      </c>
      <c r="K28" s="108"/>
      <c r="L28" s="100">
        <v>0</v>
      </c>
      <c r="M28" s="100"/>
      <c r="N28" s="100"/>
      <c r="O28" s="101">
        <v>0</v>
      </c>
      <c r="P28" s="101"/>
      <c r="Q28" s="102">
        <f t="shared" si="0"/>
        <v>0</v>
      </c>
      <c r="R28" s="103"/>
      <c r="S28" s="104"/>
      <c r="T28" s="87"/>
      <c r="U28" s="106"/>
      <c r="V28" s="106"/>
      <c r="W28" s="106"/>
    </row>
    <row r="29" spans="2:23" s="107" customFormat="1" x14ac:dyDescent="0.25">
      <c r="B29" s="96" t="s">
        <v>39</v>
      </c>
      <c r="C29" s="97"/>
      <c r="D29" s="97"/>
      <c r="E29" s="97"/>
      <c r="F29" s="97"/>
      <c r="G29" s="97"/>
      <c r="H29" s="97"/>
      <c r="I29" s="98"/>
      <c r="J29" s="108">
        <v>0</v>
      </c>
      <c r="K29" s="108"/>
      <c r="L29" s="100">
        <v>0</v>
      </c>
      <c r="M29" s="100"/>
      <c r="N29" s="100"/>
      <c r="O29" s="101">
        <v>0</v>
      </c>
      <c r="P29" s="101"/>
      <c r="Q29" s="102">
        <f t="shared" si="0"/>
        <v>0</v>
      </c>
      <c r="R29" s="103"/>
      <c r="S29" s="104"/>
      <c r="T29" s="87"/>
      <c r="U29" s="106"/>
      <c r="V29" s="106"/>
      <c r="W29" s="106"/>
    </row>
    <row r="30" spans="2:23" s="107" customFormat="1" x14ac:dyDescent="0.25">
      <c r="B30" s="96" t="s">
        <v>40</v>
      </c>
      <c r="C30" s="97"/>
      <c r="D30" s="97"/>
      <c r="E30" s="97"/>
      <c r="F30" s="97"/>
      <c r="G30" s="97"/>
      <c r="H30" s="97"/>
      <c r="I30" s="98"/>
      <c r="J30" s="84">
        <v>0</v>
      </c>
      <c r="K30" s="86"/>
      <c r="L30" s="99">
        <v>0</v>
      </c>
      <c r="M30" s="109"/>
      <c r="N30" s="110"/>
      <c r="O30" s="102">
        <v>0</v>
      </c>
      <c r="P30" s="104"/>
      <c r="Q30" s="102">
        <f>J30+L30-O30</f>
        <v>0</v>
      </c>
      <c r="R30" s="103"/>
      <c r="S30" s="104"/>
      <c r="T30" s="87"/>
      <c r="U30" s="106"/>
      <c r="V30" s="106"/>
      <c r="W30" s="106"/>
    </row>
    <row r="31" spans="2:23" s="107" customFormat="1" x14ac:dyDescent="0.25">
      <c r="B31" s="111" t="s">
        <v>41</v>
      </c>
      <c r="C31" s="112"/>
      <c r="D31" s="112"/>
      <c r="E31" s="112"/>
      <c r="F31" s="112"/>
      <c r="G31" s="112"/>
      <c r="H31" s="112"/>
      <c r="I31" s="113"/>
      <c r="J31" s="84">
        <v>0</v>
      </c>
      <c r="K31" s="86"/>
      <c r="L31" s="99">
        <v>1478.16</v>
      </c>
      <c r="M31" s="109"/>
      <c r="N31" s="110"/>
      <c r="O31" s="102">
        <v>35.99</v>
      </c>
      <c r="P31" s="104"/>
      <c r="Q31" s="102">
        <f>J31+L31-O31</f>
        <v>1442.17</v>
      </c>
      <c r="R31" s="103"/>
      <c r="S31" s="104"/>
      <c r="T31" s="87"/>
      <c r="U31" s="106"/>
      <c r="V31" s="106"/>
      <c r="W31" s="106"/>
    </row>
    <row r="32" spans="2:23" s="107" customFormat="1" x14ac:dyDescent="0.25">
      <c r="B32" s="96" t="s">
        <v>42</v>
      </c>
      <c r="C32" s="97"/>
      <c r="D32" s="97"/>
      <c r="E32" s="97"/>
      <c r="F32" s="97"/>
      <c r="G32" s="97"/>
      <c r="H32" s="97"/>
      <c r="I32" s="98"/>
      <c r="J32" s="84">
        <v>0</v>
      </c>
      <c r="K32" s="86"/>
      <c r="L32" s="99">
        <v>0</v>
      </c>
      <c r="M32" s="109"/>
      <c r="N32" s="110"/>
      <c r="O32" s="102">
        <v>0</v>
      </c>
      <c r="P32" s="104"/>
      <c r="Q32" s="102">
        <f>J32+L32-O32</f>
        <v>0</v>
      </c>
      <c r="R32" s="103"/>
      <c r="S32" s="104"/>
      <c r="T32" s="87"/>
      <c r="U32" s="106"/>
      <c r="V32" s="106"/>
      <c r="W32" s="106"/>
    </row>
    <row r="33" spans="2:51" x14ac:dyDescent="0.25">
      <c r="B33" s="114" t="s">
        <v>43</v>
      </c>
      <c r="C33" s="115"/>
      <c r="D33" s="115"/>
      <c r="E33" s="115"/>
      <c r="F33" s="115"/>
      <c r="G33" s="115"/>
      <c r="H33" s="115"/>
      <c r="I33" s="116"/>
      <c r="J33" s="117">
        <f>J34+J35+J36+J37+J38</f>
        <v>1948.88</v>
      </c>
      <c r="K33" s="117"/>
      <c r="L33" s="118">
        <f>L34+L35+L36+L37+L38</f>
        <v>58007.02</v>
      </c>
      <c r="M33" s="118"/>
      <c r="N33" s="118"/>
      <c r="O33" s="118">
        <f>O34+O35+O36+O37+O38</f>
        <v>51208.54</v>
      </c>
      <c r="P33" s="118"/>
      <c r="Q33" s="119">
        <f t="shared" si="0"/>
        <v>8747.3599999999933</v>
      </c>
      <c r="R33" s="120"/>
      <c r="S33" s="121"/>
      <c r="T33" s="122"/>
      <c r="U33" s="10"/>
      <c r="V33" s="10"/>
      <c r="W33" s="10"/>
    </row>
    <row r="34" spans="2:51" x14ac:dyDescent="0.25">
      <c r="B34" s="123" t="s">
        <v>44</v>
      </c>
      <c r="C34" s="124"/>
      <c r="D34" s="124"/>
      <c r="E34" s="124"/>
      <c r="F34" s="124"/>
      <c r="G34" s="124"/>
      <c r="H34" s="124"/>
      <c r="I34" s="125"/>
      <c r="J34" s="119">
        <v>0</v>
      </c>
      <c r="K34" s="121"/>
      <c r="L34" s="84">
        <v>0</v>
      </c>
      <c r="M34" s="85"/>
      <c r="N34" s="86"/>
      <c r="O34" s="84">
        <v>0</v>
      </c>
      <c r="P34" s="86"/>
      <c r="Q34" s="75">
        <f>J34+L34-O34</f>
        <v>0</v>
      </c>
      <c r="R34" s="76"/>
      <c r="S34" s="77"/>
      <c r="T34" s="122"/>
      <c r="U34" s="10"/>
      <c r="V34" s="10"/>
      <c r="W34" s="10"/>
    </row>
    <row r="35" spans="2:51" x14ac:dyDescent="0.25">
      <c r="B35" s="126" t="s">
        <v>45</v>
      </c>
      <c r="C35" s="127"/>
      <c r="D35" s="127"/>
      <c r="E35" s="127"/>
      <c r="F35" s="127"/>
      <c r="G35" s="127"/>
      <c r="H35" s="127"/>
      <c r="I35" s="128"/>
      <c r="J35" s="81">
        <v>0</v>
      </c>
      <c r="K35" s="81"/>
      <c r="L35" s="129">
        <v>0</v>
      </c>
      <c r="M35" s="129"/>
      <c r="N35" s="129"/>
      <c r="O35" s="130">
        <v>0</v>
      </c>
      <c r="P35" s="130"/>
      <c r="Q35" s="119">
        <f t="shared" si="0"/>
        <v>0</v>
      </c>
      <c r="R35" s="120"/>
      <c r="S35" s="121"/>
      <c r="T35" s="131"/>
      <c r="U35" s="10"/>
      <c r="V35" s="10"/>
      <c r="W35" s="10"/>
    </row>
    <row r="36" spans="2:51" x14ac:dyDescent="0.25">
      <c r="B36" s="126" t="s">
        <v>46</v>
      </c>
      <c r="C36" s="127"/>
      <c r="D36" s="127"/>
      <c r="E36" s="127"/>
      <c r="F36" s="127"/>
      <c r="G36" s="127"/>
      <c r="H36" s="127"/>
      <c r="I36" s="128"/>
      <c r="J36" s="81">
        <v>1948.88</v>
      </c>
      <c r="K36" s="81"/>
      <c r="L36" s="129">
        <v>58007.02</v>
      </c>
      <c r="M36" s="129"/>
      <c r="N36" s="129"/>
      <c r="O36" s="130">
        <v>51208.54</v>
      </c>
      <c r="P36" s="130"/>
      <c r="Q36" s="119">
        <f t="shared" si="0"/>
        <v>8747.3599999999933</v>
      </c>
      <c r="R36" s="120"/>
      <c r="S36" s="121"/>
      <c r="T36" s="132"/>
      <c r="U36" s="10"/>
      <c r="V36" s="10"/>
      <c r="W36" s="10"/>
    </row>
    <row r="37" spans="2:51" x14ac:dyDescent="0.25">
      <c r="B37" s="126" t="s">
        <v>47</v>
      </c>
      <c r="C37" s="127"/>
      <c r="D37" s="127"/>
      <c r="E37" s="127"/>
      <c r="F37" s="127"/>
      <c r="G37" s="127"/>
      <c r="H37" s="127"/>
      <c r="I37" s="128"/>
      <c r="J37" s="81">
        <v>0</v>
      </c>
      <c r="K37" s="81"/>
      <c r="L37" s="129">
        <v>0</v>
      </c>
      <c r="M37" s="129"/>
      <c r="N37" s="129"/>
      <c r="O37" s="130">
        <v>0</v>
      </c>
      <c r="P37" s="130"/>
      <c r="Q37" s="119">
        <f t="shared" si="0"/>
        <v>0</v>
      </c>
      <c r="R37" s="120"/>
      <c r="S37" s="121"/>
      <c r="T37" s="132"/>
      <c r="U37" s="10"/>
      <c r="V37" s="10"/>
      <c r="W37" s="10"/>
    </row>
    <row r="38" spans="2:51" x14ac:dyDescent="0.25">
      <c r="B38" s="133" t="s">
        <v>48</v>
      </c>
      <c r="C38" s="134"/>
      <c r="D38" s="134"/>
      <c r="E38" s="134"/>
      <c r="F38" s="134"/>
      <c r="G38" s="134"/>
      <c r="H38" s="134"/>
      <c r="I38" s="135"/>
      <c r="J38" s="136">
        <v>0</v>
      </c>
      <c r="K38" s="136"/>
      <c r="L38" s="137">
        <v>0</v>
      </c>
      <c r="M38" s="137"/>
      <c r="N38" s="137"/>
      <c r="O38" s="138">
        <v>0</v>
      </c>
      <c r="P38" s="138"/>
      <c r="Q38" s="139">
        <f t="shared" si="0"/>
        <v>0</v>
      </c>
      <c r="R38" s="140"/>
      <c r="S38" s="141"/>
      <c r="T38" s="132"/>
      <c r="U38" s="10"/>
      <c r="V38" s="10"/>
      <c r="W38" s="1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 t="s">
        <v>49</v>
      </c>
      <c r="AS38" s="143"/>
      <c r="AT38" s="143"/>
      <c r="AU38" s="143"/>
      <c r="AV38" s="143"/>
      <c r="AW38" s="144" t="s">
        <v>50</v>
      </c>
      <c r="AX38" s="144"/>
      <c r="AY38" s="145" t="s">
        <v>51</v>
      </c>
    </row>
    <row r="39" spans="2:51" ht="18" customHeight="1" x14ac:dyDescent="0.25">
      <c r="B39" s="146" t="s">
        <v>52</v>
      </c>
      <c r="C39" s="147"/>
      <c r="D39" s="147"/>
      <c r="E39" s="147"/>
      <c r="F39" s="147"/>
      <c r="G39" s="148"/>
      <c r="H39" s="149"/>
      <c r="I39" s="150"/>
      <c r="J39" s="150"/>
      <c r="K39" s="150"/>
      <c r="L39" s="150"/>
      <c r="M39" s="150"/>
      <c r="N39" s="150"/>
      <c r="O39" s="150"/>
      <c r="P39" s="151"/>
      <c r="Q39" s="152">
        <v>0</v>
      </c>
      <c r="R39" s="152"/>
      <c r="S39" s="152"/>
      <c r="T39" s="153"/>
      <c r="U39" s="154"/>
      <c r="V39" s="154"/>
      <c r="W39" s="155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56" t="s">
        <v>53</v>
      </c>
      <c r="AS39" s="156"/>
      <c r="AT39" s="156"/>
      <c r="AU39" s="156" t="s">
        <v>54</v>
      </c>
      <c r="AV39" s="156"/>
      <c r="AW39" s="157" t="s">
        <v>53</v>
      </c>
      <c r="AX39" s="157" t="s">
        <v>54</v>
      </c>
      <c r="AY39" s="145"/>
    </row>
    <row r="40" spans="2:5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3"/>
      <c r="R40" s="154"/>
      <c r="S40" s="155"/>
      <c r="T40" s="153"/>
      <c r="U40" s="154"/>
      <c r="V40" s="154"/>
      <c r="W40" s="155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7"/>
      <c r="AV40" s="157"/>
      <c r="AW40" s="159"/>
      <c r="AX40" s="157"/>
      <c r="AY40" s="160"/>
    </row>
    <row r="41" spans="2:51" ht="15" customHeight="1" x14ac:dyDescent="0.25">
      <c r="B41" s="161" t="s">
        <v>55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56</v>
      </c>
      <c r="R41" s="164"/>
      <c r="S41" s="164"/>
      <c r="T41" s="165"/>
      <c r="U41" s="166" t="s">
        <v>57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AR145</f>
        <v>0</v>
      </c>
      <c r="AS41" s="169"/>
      <c r="AT41" s="169"/>
      <c r="AU41" s="170">
        <f>AU145</f>
        <v>0</v>
      </c>
      <c r="AV41" s="170"/>
      <c r="AW41" s="171">
        <f>AW145</f>
        <v>0</v>
      </c>
      <c r="AX41" s="172">
        <f>AX145</f>
        <v>0</v>
      </c>
      <c r="AY41" s="173">
        <f>AX41-AU41</f>
        <v>0</v>
      </c>
    </row>
    <row r="42" spans="2:51" ht="26.25" customHeight="1" x14ac:dyDescent="0.25">
      <c r="B42" s="174" t="s">
        <v>58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53</v>
      </c>
      <c r="R42" s="177"/>
      <c r="S42" s="177"/>
      <c r="T42" s="178" t="s">
        <v>59</v>
      </c>
      <c r="U42" s="177" t="s">
        <v>53</v>
      </c>
      <c r="V42" s="177"/>
      <c r="W42" s="179" t="s">
        <v>59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6055.6080000000002</v>
      </c>
      <c r="R44" s="193"/>
      <c r="S44" s="193"/>
      <c r="T44" s="194">
        <v>1.69</v>
      </c>
      <c r="U44" s="195">
        <f>Q44</f>
        <v>6055.6080000000002</v>
      </c>
      <c r="V44" s="196"/>
      <c r="W44" s="197">
        <f>U44/G9/12</f>
        <v>1.6899999999999997</v>
      </c>
    </row>
    <row r="45" spans="2:51" x14ac:dyDescent="0.25">
      <c r="B45" s="191"/>
      <c r="C45" s="198" t="s">
        <v>62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01"/>
      <c r="R46" s="202"/>
      <c r="S46" s="203"/>
      <c r="T46" s="204"/>
      <c r="U46" s="210"/>
      <c r="V46" s="211"/>
      <c r="W46" s="197"/>
    </row>
    <row r="47" spans="2:51" x14ac:dyDescent="0.25">
      <c r="B47" s="191"/>
      <c r="C47" s="212" t="s">
        <v>64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01"/>
      <c r="R47" s="202"/>
      <c r="S47" s="203"/>
      <c r="T47" s="204"/>
      <c r="U47" s="210"/>
      <c r="V47" s="211"/>
      <c r="W47" s="197"/>
    </row>
    <row r="48" spans="2:51" x14ac:dyDescent="0.25">
      <c r="B48" s="213"/>
      <c r="C48" s="212" t="s">
        <v>65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4"/>
      <c r="R48" s="214"/>
      <c r="S48" s="214"/>
      <c r="T48" s="215"/>
      <c r="U48" s="216"/>
      <c r="V48" s="217"/>
      <c r="W48" s="215"/>
    </row>
    <row r="49" spans="2:23" x14ac:dyDescent="0.25">
      <c r="B49" s="213"/>
      <c r="C49" s="212" t="s">
        <v>66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8"/>
      <c r="R49" s="218"/>
      <c r="S49" s="218"/>
      <c r="T49" s="215"/>
      <c r="U49" s="216"/>
      <c r="V49" s="217"/>
      <c r="W49" s="215"/>
    </row>
    <row r="50" spans="2:23" x14ac:dyDescent="0.25">
      <c r="B50" s="213"/>
      <c r="C50" s="207" t="s">
        <v>65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9"/>
      <c r="Q50" s="219"/>
      <c r="R50" s="220"/>
      <c r="S50" s="221"/>
      <c r="T50" s="215"/>
      <c r="U50" s="216"/>
      <c r="V50" s="217"/>
      <c r="W50" s="215"/>
    </row>
    <row r="51" spans="2:23" x14ac:dyDescent="0.25">
      <c r="B51" s="222"/>
      <c r="C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5"/>
      <c r="Q51" s="226"/>
      <c r="R51" s="226"/>
      <c r="S51" s="226"/>
      <c r="T51" s="215"/>
      <c r="U51" s="216"/>
      <c r="V51" s="217"/>
      <c r="W51" s="215"/>
    </row>
    <row r="52" spans="2:23" ht="44.25" customHeight="1" x14ac:dyDescent="0.25">
      <c r="B52" s="191">
        <v>2</v>
      </c>
      <c r="C52" s="227" t="s">
        <v>67</v>
      </c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9"/>
      <c r="Q52" s="205">
        <f>T52*G9*12</f>
        <v>2902.3920000000007</v>
      </c>
      <c r="R52" s="230"/>
      <c r="S52" s="206"/>
      <c r="T52" s="231">
        <v>0.81</v>
      </c>
      <c r="U52" s="205">
        <f>Q52</f>
        <v>2902.3920000000007</v>
      </c>
      <c r="V52" s="206"/>
      <c r="W52" s="231">
        <f>U52/G9/12</f>
        <v>0.81000000000000016</v>
      </c>
    </row>
    <row r="53" spans="2:23" x14ac:dyDescent="0.25">
      <c r="B53" s="191"/>
      <c r="C53" s="232" t="s">
        <v>62</v>
      </c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4"/>
      <c r="Q53" s="235"/>
      <c r="R53" s="236"/>
      <c r="S53" s="237"/>
      <c r="T53" s="231"/>
      <c r="U53" s="238"/>
      <c r="V53" s="239"/>
      <c r="W53" s="231"/>
    </row>
    <row r="54" spans="2:23" ht="15" customHeight="1" x14ac:dyDescent="0.25">
      <c r="B54" s="191"/>
      <c r="C54" s="240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2"/>
      <c r="Q54" s="235"/>
      <c r="R54" s="236"/>
      <c r="S54" s="237"/>
      <c r="T54" s="231"/>
      <c r="U54" s="238"/>
      <c r="V54" s="239"/>
      <c r="W54" s="231"/>
    </row>
    <row r="55" spans="2:23" x14ac:dyDescent="0.25">
      <c r="B55" s="191"/>
      <c r="C55" s="243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246"/>
      <c r="R55" s="247"/>
      <c r="S55" s="248"/>
      <c r="T55" s="231"/>
      <c r="U55" s="205"/>
      <c r="V55" s="206"/>
      <c r="W55" s="231"/>
    </row>
    <row r="56" spans="2:23" x14ac:dyDescent="0.25">
      <c r="B56" s="191">
        <v>3</v>
      </c>
      <c r="C56" s="227" t="s">
        <v>68</v>
      </c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  <c r="Q56" s="249">
        <f>T56*G9*12</f>
        <v>3189.0480000000002</v>
      </c>
      <c r="R56" s="249"/>
      <c r="S56" s="249"/>
      <c r="T56" s="204">
        <v>0.89</v>
      </c>
      <c r="U56" s="205">
        <f>Q56</f>
        <v>3189.0480000000002</v>
      </c>
      <c r="V56" s="206"/>
      <c r="W56" s="231">
        <f>U56/G9/12</f>
        <v>0.89</v>
      </c>
    </row>
    <row r="57" spans="2:23" x14ac:dyDescent="0.25">
      <c r="B57" s="191"/>
      <c r="C57" s="198" t="s">
        <v>62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200"/>
      <c r="Q57" s="250"/>
      <c r="R57" s="251"/>
      <c r="S57" s="252"/>
      <c r="T57" s="204"/>
      <c r="U57" s="205"/>
      <c r="V57" s="206"/>
      <c r="W57" s="231"/>
    </row>
    <row r="58" spans="2:23" x14ac:dyDescent="0.25">
      <c r="B58" s="253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8"/>
      <c r="R58" s="218"/>
      <c r="S58" s="218"/>
      <c r="T58" s="215"/>
      <c r="U58" s="219"/>
      <c r="V58" s="221"/>
      <c r="W58" s="215"/>
    </row>
    <row r="59" spans="2:23" s="107" customFormat="1" ht="30.75" customHeight="1" x14ac:dyDescent="0.25">
      <c r="B59" s="254" t="s">
        <v>69</v>
      </c>
      <c r="C59" s="255" t="s">
        <v>70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6">
        <f>T59*G9*12</f>
        <v>3009.8879999999999</v>
      </c>
      <c r="R59" s="257"/>
      <c r="S59" s="258"/>
      <c r="T59" s="231">
        <v>0.84</v>
      </c>
      <c r="U59" s="205">
        <f>Q59</f>
        <v>3009.8879999999999</v>
      </c>
      <c r="V59" s="206"/>
      <c r="W59" s="231">
        <f>U59/G9/12</f>
        <v>0.83999999999999986</v>
      </c>
    </row>
    <row r="60" spans="2:23" s="89" customFormat="1" hidden="1" x14ac:dyDescent="0.25">
      <c r="B60" s="253"/>
      <c r="C60" s="212" t="s">
        <v>71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8"/>
      <c r="R60" s="218"/>
      <c r="S60" s="218"/>
      <c r="T60" s="215"/>
      <c r="U60" s="259"/>
      <c r="V60" s="260"/>
      <c r="W60" s="215"/>
    </row>
    <row r="61" spans="2:23" hidden="1" x14ac:dyDescent="0.25">
      <c r="B61" s="253"/>
      <c r="C61" s="212" t="s">
        <v>72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8"/>
      <c r="R61" s="218"/>
      <c r="S61" s="218"/>
      <c r="T61" s="215"/>
      <c r="U61" s="259"/>
      <c r="V61" s="260"/>
      <c r="W61" s="215"/>
    </row>
    <row r="62" spans="2:23" hidden="1" x14ac:dyDescent="0.25">
      <c r="B62" s="253"/>
      <c r="C62" s="212" t="s">
        <v>72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8"/>
      <c r="R62" s="218"/>
      <c r="S62" s="218"/>
      <c r="T62" s="215"/>
      <c r="U62" s="259"/>
      <c r="V62" s="260"/>
      <c r="W62" s="215"/>
    </row>
    <row r="63" spans="2:23" hidden="1" x14ac:dyDescent="0.25">
      <c r="B63" s="253"/>
      <c r="C63" s="212" t="s">
        <v>73</v>
      </c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8"/>
      <c r="R63" s="218"/>
      <c r="S63" s="218"/>
      <c r="T63" s="215"/>
      <c r="U63" s="259"/>
      <c r="V63" s="260"/>
      <c r="W63" s="215"/>
    </row>
    <row r="64" spans="2:23" hidden="1" x14ac:dyDescent="0.25">
      <c r="B64" s="253"/>
      <c r="C64" s="212" t="s">
        <v>74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9"/>
      <c r="R64" s="220"/>
      <c r="S64" s="221"/>
      <c r="T64" s="215"/>
      <c r="U64" s="259"/>
      <c r="V64" s="260"/>
      <c r="W64" s="215"/>
    </row>
    <row r="65" spans="2:23" hidden="1" x14ac:dyDescent="0.25">
      <c r="B65" s="253"/>
      <c r="C65" s="212" t="s">
        <v>75</v>
      </c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9"/>
      <c r="R65" s="220"/>
      <c r="S65" s="221"/>
      <c r="T65" s="215"/>
      <c r="U65" s="259"/>
      <c r="V65" s="260"/>
      <c r="W65" s="215"/>
    </row>
    <row r="66" spans="2:23" x14ac:dyDescent="0.25">
      <c r="B66" s="253"/>
      <c r="C66" s="207" t="s">
        <v>76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9"/>
      <c r="Q66" s="261"/>
      <c r="R66" s="262"/>
      <c r="S66" s="263"/>
      <c r="T66" s="215"/>
      <c r="U66" s="264"/>
      <c r="V66" s="265"/>
      <c r="W66" s="215"/>
    </row>
    <row r="67" spans="2:23" x14ac:dyDescent="0.25">
      <c r="B67" s="253"/>
      <c r="C67" s="207" t="s">
        <v>77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9"/>
      <c r="Q67" s="261"/>
      <c r="R67" s="262"/>
      <c r="S67" s="263"/>
      <c r="T67" s="215"/>
      <c r="U67" s="216"/>
      <c r="V67" s="217"/>
      <c r="W67" s="215"/>
    </row>
    <row r="68" spans="2:23" x14ac:dyDescent="0.25">
      <c r="B68" s="266" t="s">
        <v>78</v>
      </c>
      <c r="C68" s="267" t="s">
        <v>79</v>
      </c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9"/>
      <c r="Q68" s="256">
        <f>T68*G9*4</f>
        <v>0</v>
      </c>
      <c r="R68" s="257"/>
      <c r="S68" s="258"/>
      <c r="T68" s="239">
        <v>0</v>
      </c>
      <c r="U68" s="205">
        <f>Q68</f>
        <v>0</v>
      </c>
      <c r="V68" s="206"/>
      <c r="W68" s="231">
        <f>U68/G9/4</f>
        <v>0</v>
      </c>
    </row>
    <row r="69" spans="2:23" ht="29.25" customHeight="1" x14ac:dyDescent="0.25">
      <c r="B69" s="253"/>
      <c r="C69" s="270" t="s">
        <v>80</v>
      </c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2"/>
      <c r="Q69" s="219"/>
      <c r="R69" s="220"/>
      <c r="S69" s="221"/>
      <c r="T69" s="263"/>
      <c r="U69" s="216"/>
      <c r="V69" s="217"/>
      <c r="W69" s="215"/>
    </row>
    <row r="70" spans="2:23" x14ac:dyDescent="0.25">
      <c r="B70" s="253"/>
      <c r="C70" s="273" t="s">
        <v>81</v>
      </c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5"/>
      <c r="Q70" s="261"/>
      <c r="R70" s="262"/>
      <c r="S70" s="263"/>
      <c r="T70" s="263"/>
      <c r="U70" s="216"/>
      <c r="V70" s="217"/>
      <c r="W70" s="215"/>
    </row>
    <row r="71" spans="2:23" x14ac:dyDescent="0.25">
      <c r="B71" s="253"/>
      <c r="C71" s="276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8"/>
      <c r="Q71" s="261"/>
      <c r="R71" s="262"/>
      <c r="S71" s="263"/>
      <c r="T71" s="263"/>
      <c r="U71" s="279"/>
      <c r="V71" s="280"/>
      <c r="W71" s="215"/>
    </row>
    <row r="72" spans="2:23" x14ac:dyDescent="0.25">
      <c r="B72" s="266" t="s">
        <v>82</v>
      </c>
      <c r="C72" s="281" t="s">
        <v>83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3"/>
      <c r="Q72" s="205">
        <f>T72*G9*3</f>
        <v>0</v>
      </c>
      <c r="R72" s="230"/>
      <c r="S72" s="206"/>
      <c r="T72" s="239">
        <v>0</v>
      </c>
      <c r="U72" s="205">
        <f>Q72</f>
        <v>0</v>
      </c>
      <c r="V72" s="206"/>
      <c r="W72" s="231">
        <f>U72/G9/3</f>
        <v>0</v>
      </c>
    </row>
    <row r="73" spans="2:23" x14ac:dyDescent="0.25">
      <c r="B73" s="253"/>
      <c r="C73" s="284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261"/>
      <c r="R73" s="262"/>
      <c r="S73" s="263"/>
      <c r="T73" s="263"/>
      <c r="U73" s="216"/>
      <c r="V73" s="217"/>
      <c r="W73" s="215"/>
    </row>
    <row r="74" spans="2:23" x14ac:dyDescent="0.25">
      <c r="B74" s="266" t="s">
        <v>84</v>
      </c>
      <c r="C74" s="287" t="s">
        <v>85</v>
      </c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>
        <f>T74*G9*12</f>
        <v>107.49600000000001</v>
      </c>
      <c r="R74" s="288"/>
      <c r="S74" s="288"/>
      <c r="T74" s="231">
        <v>0.03</v>
      </c>
      <c r="U74" s="205">
        <f>Q74</f>
        <v>107.49600000000001</v>
      </c>
      <c r="V74" s="206"/>
      <c r="W74" s="231">
        <f>U74/G9/12</f>
        <v>0.03</v>
      </c>
    </row>
    <row r="75" spans="2:23" x14ac:dyDescent="0.25">
      <c r="B75" s="253"/>
      <c r="C75" s="289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92"/>
      <c r="R75" s="293"/>
      <c r="S75" s="294"/>
      <c r="T75" s="263"/>
      <c r="U75" s="279"/>
      <c r="V75" s="280"/>
      <c r="W75" s="215"/>
    </row>
    <row r="76" spans="2:23" s="300" customFormat="1" x14ac:dyDescent="0.25">
      <c r="B76" s="266" t="s">
        <v>86</v>
      </c>
      <c r="C76" s="281" t="s">
        <v>87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3"/>
      <c r="Q76" s="295">
        <f>Q77+Q78</f>
        <v>0</v>
      </c>
      <c r="R76" s="296"/>
      <c r="S76" s="297"/>
      <c r="T76" s="239">
        <f>T77+T78</f>
        <v>0</v>
      </c>
      <c r="U76" s="298">
        <f>U77+U78</f>
        <v>0</v>
      </c>
      <c r="V76" s="299"/>
      <c r="W76" s="231">
        <f>W77+W78</f>
        <v>0</v>
      </c>
    </row>
    <row r="77" spans="2:23" x14ac:dyDescent="0.25">
      <c r="B77" s="253"/>
      <c r="C77" s="273" t="s">
        <v>87</v>
      </c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5"/>
      <c r="Q77" s="295">
        <f>T77*G10*12</f>
        <v>0</v>
      </c>
      <c r="R77" s="296"/>
      <c r="S77" s="297"/>
      <c r="T77" s="239"/>
      <c r="U77" s="298">
        <f>Q77</f>
        <v>0</v>
      </c>
      <c r="V77" s="299"/>
      <c r="W77" s="231">
        <f>U77/G10/12</f>
        <v>0</v>
      </c>
    </row>
    <row r="78" spans="2:23" x14ac:dyDescent="0.25">
      <c r="B78" s="253"/>
      <c r="C78" s="273" t="s">
        <v>88</v>
      </c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5"/>
      <c r="Q78" s="301">
        <f>T78*G9*12</f>
        <v>0</v>
      </c>
      <c r="R78" s="302"/>
      <c r="S78" s="303"/>
      <c r="T78" s="263"/>
      <c r="U78" s="259">
        <v>0</v>
      </c>
      <c r="V78" s="260"/>
      <c r="W78" s="215">
        <f>U78/G9/12</f>
        <v>0</v>
      </c>
    </row>
    <row r="79" spans="2:23" x14ac:dyDescent="0.25">
      <c r="B79" s="253"/>
      <c r="C79" s="289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2"/>
      <c r="R79" s="293"/>
      <c r="S79" s="294"/>
      <c r="T79" s="263"/>
      <c r="U79" s="216"/>
      <c r="V79" s="217"/>
      <c r="W79" s="215"/>
    </row>
    <row r="80" spans="2:23" x14ac:dyDescent="0.25">
      <c r="B80" s="304">
        <v>9</v>
      </c>
      <c r="C80" s="305" t="s">
        <v>89</v>
      </c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256"/>
      <c r="R80" s="257"/>
      <c r="S80" s="258"/>
      <c r="T80" s="263"/>
      <c r="U80" s="205"/>
      <c r="V80" s="206"/>
      <c r="W80" s="231"/>
    </row>
    <row r="81" spans="2:23" x14ac:dyDescent="0.25">
      <c r="B81" s="213"/>
      <c r="C81" s="212" t="s">
        <v>90</v>
      </c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307">
        <f>T81*G9*12</f>
        <v>12756.192000000001</v>
      </c>
      <c r="R81" s="307"/>
      <c r="S81" s="307"/>
      <c r="T81" s="215">
        <v>3.56</v>
      </c>
      <c r="U81" s="219">
        <f>Q81</f>
        <v>12756.192000000001</v>
      </c>
      <c r="V81" s="221"/>
      <c r="W81" s="215">
        <f>U81/G9/12</f>
        <v>3.56</v>
      </c>
    </row>
    <row r="82" spans="2:23" x14ac:dyDescent="0.25">
      <c r="B82" s="213"/>
      <c r="C82" s="212" t="s">
        <v>91</v>
      </c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8">
        <f>T82*G9*4</f>
        <v>0</v>
      </c>
      <c r="R82" s="218"/>
      <c r="S82" s="218"/>
      <c r="T82" s="215">
        <v>0</v>
      </c>
      <c r="U82" s="219">
        <f>Q82</f>
        <v>0</v>
      </c>
      <c r="V82" s="221"/>
      <c r="W82" s="215">
        <f>U82/G9/4</f>
        <v>0</v>
      </c>
    </row>
    <row r="83" spans="2:23" x14ac:dyDescent="0.25">
      <c r="B83" s="213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8"/>
      <c r="R83" s="218"/>
      <c r="S83" s="218"/>
      <c r="T83" s="215"/>
      <c r="U83" s="210"/>
      <c r="V83" s="211"/>
      <c r="W83" s="215"/>
    </row>
    <row r="84" spans="2:23" x14ac:dyDescent="0.25">
      <c r="B84" s="213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8"/>
      <c r="R84" s="218"/>
      <c r="S84" s="218"/>
      <c r="T84" s="215"/>
      <c r="U84" s="259"/>
      <c r="V84" s="260"/>
      <c r="W84" s="215"/>
    </row>
    <row r="85" spans="2:23" x14ac:dyDescent="0.25">
      <c r="B85" s="304">
        <v>10</v>
      </c>
      <c r="C85" s="305" t="s">
        <v>92</v>
      </c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8"/>
      <c r="R85" s="309"/>
      <c r="S85" s="310"/>
      <c r="T85" s="311"/>
      <c r="U85" s="298"/>
      <c r="V85" s="299"/>
      <c r="W85" s="231"/>
    </row>
    <row r="86" spans="2:23" x14ac:dyDescent="0.25">
      <c r="B86" s="213"/>
      <c r="C86" s="212" t="s">
        <v>93</v>
      </c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312">
        <f>T86*G9*12</f>
        <v>14153.640000000003</v>
      </c>
      <c r="R86" s="312"/>
      <c r="S86" s="312"/>
      <c r="T86" s="215">
        <v>3.95</v>
      </c>
      <c r="U86" s="259">
        <f>Q86</f>
        <v>14153.640000000003</v>
      </c>
      <c r="V86" s="260"/>
      <c r="W86" s="215">
        <f>U86/G9/12</f>
        <v>3.9500000000000006</v>
      </c>
    </row>
    <row r="87" spans="2:23" x14ac:dyDescent="0.25">
      <c r="B87" s="213"/>
      <c r="C87" s="212" t="s">
        <v>94</v>
      </c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12">
        <f>T87*G9*12</f>
        <v>7990.5360000000001</v>
      </c>
      <c r="R87" s="312"/>
      <c r="S87" s="312"/>
      <c r="T87" s="215">
        <v>2.23</v>
      </c>
      <c r="U87" s="259">
        <f>Q87</f>
        <v>7990.5360000000001</v>
      </c>
      <c r="V87" s="260"/>
      <c r="W87" s="215">
        <f>U87/G9/12</f>
        <v>2.23</v>
      </c>
    </row>
    <row r="88" spans="2:23" x14ac:dyDescent="0.25">
      <c r="B88" s="213"/>
      <c r="C88" s="289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19"/>
      <c r="R88" s="220"/>
      <c r="S88" s="221"/>
      <c r="T88" s="262"/>
      <c r="U88" s="219"/>
      <c r="V88" s="221"/>
      <c r="W88" s="215"/>
    </row>
    <row r="89" spans="2:23" x14ac:dyDescent="0.25">
      <c r="B89" s="313">
        <v>11</v>
      </c>
      <c r="C89" s="314" t="s">
        <v>95</v>
      </c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5">
        <f>T89*G9*12</f>
        <v>0</v>
      </c>
      <c r="R89" s="315"/>
      <c r="S89" s="315"/>
      <c r="T89" s="316">
        <v>0</v>
      </c>
      <c r="U89" s="298">
        <f>Q89</f>
        <v>0</v>
      </c>
      <c r="V89" s="299"/>
      <c r="W89" s="231">
        <f>U89/G9/12</f>
        <v>0</v>
      </c>
    </row>
    <row r="90" spans="2:23" x14ac:dyDescent="0.25">
      <c r="B90" s="313"/>
      <c r="C90" s="317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9"/>
      <c r="Q90" s="320"/>
      <c r="R90" s="321"/>
      <c r="S90" s="322"/>
      <c r="T90" s="316"/>
      <c r="U90" s="323"/>
      <c r="V90" s="324"/>
      <c r="W90" s="231"/>
    </row>
    <row r="91" spans="2:23" x14ac:dyDescent="0.25">
      <c r="B91" s="325" t="s">
        <v>96</v>
      </c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6">
        <f>Q44+Q52+Q59+Q68+Q72+Q74+Q76+Q81+Q82+Q86+Q87+Q88+Q89+Q83+Q56</f>
        <v>50164.800000000003</v>
      </c>
      <c r="R91" s="327"/>
      <c r="S91" s="327"/>
      <c r="T91" s="328">
        <f>T44+T52+T56+T59+T68+T72+T74+T76+T81+T82+T86+T87+T88+T89+T83</f>
        <v>14</v>
      </c>
      <c r="U91" s="329">
        <f>U44+U52+U59+U68+U72+U74+U76+U86+U87+U89+U81+U82+U83+U56</f>
        <v>50164.800000000003</v>
      </c>
      <c r="V91" s="330"/>
      <c r="W91" s="231">
        <f>W44+W52+W59+W68+W72+W76+W81+W86+W87+W89+W74+W82+W83+W56</f>
        <v>14.000000000000002</v>
      </c>
    </row>
    <row r="92" spans="2:23" x14ac:dyDescent="0.25"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2"/>
      <c r="R92" s="333"/>
      <c r="S92" s="333"/>
      <c r="T92" s="334"/>
      <c r="U92" s="335"/>
      <c r="V92" s="335"/>
      <c r="W92" s="336"/>
    </row>
    <row r="93" spans="2:23" ht="33" customHeight="1" x14ac:dyDescent="0.25">
      <c r="B93" s="337" t="s">
        <v>97</v>
      </c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9"/>
      <c r="U93" s="340">
        <f>O24-U91</f>
        <v>-30152.960000000006</v>
      </c>
      <c r="V93" s="341"/>
      <c r="W93" s="342"/>
    </row>
    <row r="94" spans="2:23" x14ac:dyDescent="0.25">
      <c r="B94" s="343" t="s">
        <v>98</v>
      </c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5"/>
      <c r="W94" s="346"/>
    </row>
    <row r="95" spans="2:23" x14ac:dyDescent="0.25">
      <c r="B95" s="347" t="s">
        <v>99</v>
      </c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9"/>
      <c r="T95" s="350"/>
      <c r="U95" s="351">
        <v>0</v>
      </c>
      <c r="V95" s="352"/>
      <c r="W95" s="346"/>
    </row>
    <row r="96" spans="2:23" x14ac:dyDescent="0.25">
      <c r="B96" s="353" t="s">
        <v>100</v>
      </c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5"/>
      <c r="T96" s="356"/>
      <c r="U96" s="351">
        <v>0</v>
      </c>
      <c r="V96" s="352"/>
      <c r="W96" s="357"/>
    </row>
    <row r="97" spans="2:23" x14ac:dyDescent="0.25">
      <c r="B97" s="358" t="s">
        <v>101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60"/>
      <c r="T97" s="361"/>
      <c r="U97" s="362">
        <f>U95+U96</f>
        <v>0</v>
      </c>
      <c r="V97" s="363"/>
      <c r="W97" s="346"/>
    </row>
    <row r="98" spans="2:23" x14ac:dyDescent="0.25">
      <c r="B98" s="364">
        <v>1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6"/>
      <c r="U98" s="367"/>
      <c r="V98" s="367"/>
      <c r="W98" s="346"/>
    </row>
    <row r="99" spans="2:23" x14ac:dyDescent="0.25">
      <c r="B99" s="364">
        <v>2</v>
      </c>
      <c r="C99" s="368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70"/>
      <c r="T99" s="366"/>
      <c r="U99" s="301"/>
      <c r="V99" s="303"/>
      <c r="W99" s="346"/>
    </row>
    <row r="100" spans="2:23" x14ac:dyDescent="0.25">
      <c r="B100" s="364">
        <v>3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6"/>
      <c r="U100" s="312">
        <v>0</v>
      </c>
      <c r="V100" s="312"/>
      <c r="W100" s="346"/>
    </row>
    <row r="101" spans="2:23" x14ac:dyDescent="0.25">
      <c r="B101" s="371" t="s">
        <v>102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3"/>
      <c r="T101" s="374"/>
      <c r="U101" s="375">
        <f>U98+U99+U100</f>
        <v>0</v>
      </c>
      <c r="V101" s="376"/>
      <c r="W101" s="346"/>
    </row>
    <row r="102" spans="2:23" x14ac:dyDescent="0.25">
      <c r="B102" s="377" t="s">
        <v>103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9"/>
      <c r="T102" s="380"/>
      <c r="U102" s="381">
        <f>U97-U101</f>
        <v>0</v>
      </c>
      <c r="V102" s="382"/>
      <c r="W102" s="346"/>
    </row>
    <row r="103" spans="2:23" x14ac:dyDescent="0.25">
      <c r="B103" s="383"/>
      <c r="C103" s="384" t="s">
        <v>104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90"/>
      <c r="U103" s="385"/>
      <c r="V103" s="385"/>
      <c r="W103" s="346"/>
    </row>
    <row r="104" spans="2:23" x14ac:dyDescent="0.25">
      <c r="B104" s="386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8"/>
      <c r="R104" s="388"/>
      <c r="S104" s="388"/>
      <c r="T104" s="389"/>
      <c r="U104" s="390"/>
      <c r="V104" s="390"/>
      <c r="W104" s="346"/>
    </row>
    <row r="105" spans="2:23" x14ac:dyDescent="0.25">
      <c r="B105" s="386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2"/>
      <c r="U105" s="393"/>
      <c r="V105" s="393"/>
      <c r="W105" s="346"/>
    </row>
    <row r="106" spans="2:23" x14ac:dyDescent="0.25">
      <c r="B106" s="386"/>
      <c r="C106" s="387" t="s">
        <v>105</v>
      </c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46"/>
    </row>
    <row r="107" spans="2:23" x14ac:dyDescent="0.25">
      <c r="B107" s="386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5"/>
      <c r="R107" s="395"/>
      <c r="S107" s="395"/>
      <c r="T107" s="392"/>
      <c r="U107" s="393"/>
      <c r="V107" s="393"/>
      <c r="W107" s="346"/>
    </row>
    <row r="108" spans="2:23" x14ac:dyDescent="0.25">
      <c r="B108" s="396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97"/>
      <c r="R108" s="397"/>
      <c r="S108" s="397"/>
      <c r="T108" s="398"/>
      <c r="U108" s="399"/>
      <c r="V108" s="399"/>
      <c r="W108" s="357"/>
    </row>
    <row r="109" spans="2:23" x14ac:dyDescent="0.25">
      <c r="B109" s="396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400"/>
      <c r="R109" s="400"/>
      <c r="S109" s="400"/>
      <c r="T109" s="401"/>
      <c r="U109" s="399"/>
      <c r="V109" s="399"/>
      <c r="W109" s="357"/>
    </row>
    <row r="110" spans="2:23" x14ac:dyDescent="0.25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403"/>
      <c r="R110" s="403"/>
      <c r="S110" s="403"/>
      <c r="T110" s="336"/>
      <c r="U110" s="399"/>
      <c r="V110" s="399"/>
      <c r="W110" s="357"/>
    </row>
    <row r="111" spans="2:23" x14ac:dyDescent="0.25">
      <c r="B111" s="402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404"/>
      <c r="R111" s="404"/>
      <c r="S111" s="404"/>
      <c r="T111" s="405"/>
      <c r="U111" s="406"/>
      <c r="V111" s="406"/>
      <c r="W111" s="346"/>
    </row>
    <row r="112" spans="2:23" x14ac:dyDescent="0.25"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8"/>
      <c r="R112" s="408"/>
      <c r="S112" s="408"/>
      <c r="T112" s="409"/>
      <c r="U112" s="410"/>
      <c r="V112" s="410"/>
      <c r="W112" s="346"/>
    </row>
    <row r="113" spans="2:23" x14ac:dyDescent="0.25"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</row>
    <row r="114" spans="2:23" x14ac:dyDescent="0.25"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3"/>
      <c r="U114" s="414"/>
      <c r="V114" s="414"/>
      <c r="W114" s="414"/>
    </row>
    <row r="115" spans="2:23" x14ac:dyDescent="0.25"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6"/>
      <c r="V115" s="416"/>
      <c r="W115" s="409"/>
    </row>
    <row r="116" spans="2:23" x14ac:dyDescent="0.25"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7"/>
      <c r="V116" s="418"/>
      <c r="W116" s="409"/>
    </row>
    <row r="117" spans="2:23" x14ac:dyDescent="0.25"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8"/>
      <c r="V117" s="418"/>
      <c r="W117" s="409"/>
    </row>
    <row r="118" spans="2:23" x14ac:dyDescent="0.25"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396"/>
      <c r="U118" s="420"/>
      <c r="V118" s="420"/>
      <c r="W118" s="409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2"/>
      <c r="U119" s="420"/>
      <c r="V119" s="420"/>
      <c r="W119" s="409"/>
    </row>
    <row r="120" spans="2:23" x14ac:dyDescent="0.25"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2"/>
      <c r="U120" s="420"/>
      <c r="V120" s="420"/>
      <c r="W120" s="409"/>
    </row>
    <row r="121" spans="2:23" x14ac:dyDescent="0.25">
      <c r="B121" s="423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424"/>
      <c r="U121" s="425"/>
      <c r="V121" s="425"/>
      <c r="W121" s="409"/>
    </row>
    <row r="122" spans="2:23" x14ac:dyDescent="0.25">
      <c r="B122" s="423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424"/>
      <c r="U122" s="406"/>
      <c r="V122" s="406"/>
      <c r="W122" s="409"/>
    </row>
    <row r="123" spans="2:23" x14ac:dyDescent="0.25"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2"/>
      <c r="U123" s="420"/>
      <c r="V123" s="420"/>
      <c r="W123" s="409"/>
    </row>
    <row r="124" spans="2:23" x14ac:dyDescent="0.25">
      <c r="B124" s="426"/>
      <c r="C124" s="426"/>
      <c r="D124" s="426"/>
      <c r="E124" s="426"/>
      <c r="F124" s="426"/>
      <c r="G124" s="426"/>
      <c r="H124" s="427"/>
      <c r="I124" s="427"/>
      <c r="J124" s="427"/>
      <c r="K124" s="427"/>
      <c r="L124" s="427"/>
      <c r="M124" s="427"/>
      <c r="N124" s="427"/>
      <c r="O124" s="427"/>
      <c r="P124" s="427"/>
      <c r="Q124" s="409"/>
      <c r="R124" s="409"/>
      <c r="S124" s="409"/>
      <c r="T124" s="409"/>
      <c r="U124" s="428"/>
      <c r="V124" s="428"/>
      <c r="W124" s="409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  <c r="U125" s="429"/>
      <c r="V125" s="429"/>
      <c r="W125" s="409"/>
    </row>
    <row r="126" spans="2:23" x14ac:dyDescent="0.25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2"/>
      <c r="U126" s="399"/>
      <c r="V126" s="399"/>
      <c r="W126" s="409"/>
    </row>
    <row r="127" spans="2:23" x14ac:dyDescent="0.25"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2"/>
      <c r="U127" s="399"/>
      <c r="V127" s="399"/>
      <c r="W127" s="409"/>
    </row>
  </sheetData>
  <mergeCells count="361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5:S95"/>
    <mergeCell ref="U95:V95"/>
    <mergeCell ref="B96:S96"/>
    <mergeCell ref="U96:V96"/>
    <mergeCell ref="B97:S97"/>
    <mergeCell ref="U97:V97"/>
    <mergeCell ref="B91:P91"/>
    <mergeCell ref="Q91:S91"/>
    <mergeCell ref="U91:V91"/>
    <mergeCell ref="B93:T93"/>
    <mergeCell ref="U93:W93"/>
    <mergeCell ref="B94:V94"/>
    <mergeCell ref="Q88:S88"/>
    <mergeCell ref="U88:V88"/>
    <mergeCell ref="C89:P89"/>
    <mergeCell ref="Q89:S89"/>
    <mergeCell ref="U89:V89"/>
    <mergeCell ref="C90:P90"/>
    <mergeCell ref="Q90:S90"/>
    <mergeCell ref="Q85:S85"/>
    <mergeCell ref="U85:V85"/>
    <mergeCell ref="C86:P86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U79:V79"/>
    <mergeCell ref="Q80:S80"/>
    <mergeCell ref="U80:V80"/>
    <mergeCell ref="C76:P76"/>
    <mergeCell ref="Q76:S76"/>
    <mergeCell ref="U76:V76"/>
    <mergeCell ref="C77:P77"/>
    <mergeCell ref="Q77:S77"/>
    <mergeCell ref="U77:V77"/>
    <mergeCell ref="C72:P72"/>
    <mergeCell ref="Q72:S72"/>
    <mergeCell ref="U72:V72"/>
    <mergeCell ref="U73:V73"/>
    <mergeCell ref="C74:P74"/>
    <mergeCell ref="Q74:S74"/>
    <mergeCell ref="U74:V74"/>
    <mergeCell ref="C69:P69"/>
    <mergeCell ref="Q69:S69"/>
    <mergeCell ref="U69:V69"/>
    <mergeCell ref="C70:P70"/>
    <mergeCell ref="U70:V70"/>
    <mergeCell ref="C71:P71"/>
    <mergeCell ref="C66:P66"/>
    <mergeCell ref="C67:P67"/>
    <mergeCell ref="U67:V67"/>
    <mergeCell ref="C68:P68"/>
    <mergeCell ref="Q68:S68"/>
    <mergeCell ref="U68:V68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Q52:S52"/>
    <mergeCell ref="U52:V52"/>
    <mergeCell ref="C53:P53"/>
    <mergeCell ref="C54:P54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Шевчен.79(17)</vt:lpstr>
      <vt:lpstr>'Шевчен.79(17)'!Область_печати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2018-04-01T20:08:04Z</dcterms:created>
  <dcterms:modified xsi:type="dcterms:W3CDTF">2018-04-01T20:08:04Z</dcterms:modified>
</cp:coreProperties>
</file>