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83(17)" sheetId="1" r:id="rId1"/>
  </sheets>
  <definedNames>
    <definedName name="_xlnm.Print_Area" localSheetId="0">'Шевчен.83(17)'!$A$1:$W$127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102" i="1" s="1"/>
  <c r="U97" i="1"/>
  <c r="Q87" i="1"/>
  <c r="U87" i="1" s="1"/>
  <c r="W87" i="1" s="1"/>
  <c r="Q86" i="1"/>
  <c r="U86" i="1" s="1"/>
  <c r="W86" i="1" s="1"/>
  <c r="Q78" i="1"/>
  <c r="Q76" i="1" s="1"/>
  <c r="Q77" i="1"/>
  <c r="U77" i="1" s="1"/>
  <c r="T76" i="1"/>
  <c r="T91" i="1" s="1"/>
  <c r="Q72" i="1"/>
  <c r="U72" i="1" s="1"/>
  <c r="W72" i="1" s="1"/>
  <c r="Q68" i="1"/>
  <c r="U68" i="1" s="1"/>
  <c r="W68" i="1" s="1"/>
  <c r="W56" i="1"/>
  <c r="Q56" i="1"/>
  <c r="Q52" i="1"/>
  <c r="U52" i="1" s="1"/>
  <c r="W44" i="1"/>
  <c r="U44" i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Q89" i="1" s="1"/>
  <c r="U89" i="1" s="1"/>
  <c r="W89" i="1" s="1"/>
  <c r="W52" i="1" l="1"/>
  <c r="W77" i="1"/>
  <c r="U76" i="1"/>
  <c r="Q44" i="1"/>
  <c r="Q59" i="1"/>
  <c r="U59" i="1" s="1"/>
  <c r="W59" i="1" s="1"/>
  <c r="W78" i="1"/>
  <c r="Q82" i="1"/>
  <c r="U82" i="1" s="1"/>
  <c r="W82" i="1" s="1"/>
  <c r="Q74" i="1"/>
  <c r="U74" i="1" s="1"/>
  <c r="W74" i="1" s="1"/>
  <c r="Q81" i="1"/>
  <c r="U81" i="1" s="1"/>
  <c r="W81" i="1" s="1"/>
  <c r="W76" i="1" l="1"/>
  <c r="W91" i="1" s="1"/>
  <c r="Q91" i="1"/>
  <c r="U91" i="1"/>
  <c r="U93" i="1" s="1"/>
</calcChain>
</file>

<file path=xl/sharedStrings.xml><?xml version="1.0" encoding="utf-8"?>
<sst xmlns="http://schemas.openxmlformats.org/spreadsheetml/2006/main" count="118" uniqueCount="108">
  <si>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</si>
  <si>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</si>
  <si>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</si>
  <si>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</si>
  <si>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</si>
  <si>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</si>
  <si>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</si>
  <si>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</si>
  <si>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</si>
  <si>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</si>
  <si>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</si>
  <si>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</si>
  <si>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</si>
  <si>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</si>
  <si>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</si>
  <si>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</si>
  <si>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</si>
  <si>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</si>
  <si>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</si>
  <si>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</si>
  <si>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</si>
  <si>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</si>
  <si>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</si>
  <si>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</si>
  <si>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</si>
  <si>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</si>
  <si>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</si>
  <si>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</si>
  <si>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</si>
  <si>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</si>
  <si>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</si>
  <si>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</si>
  <si>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</si>
  <si>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</si>
  <si>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</si>
  <si>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</si>
  <si>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</si>
  <si>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</si>
  <si>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</si>
  <si>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</si>
  <si>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</si>
  <si>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</si>
  <si>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</si>
  <si>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</si>
  <si>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</si>
  <si>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</si>
  <si>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</si>
  <si>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</si>
  <si>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</si>
  <si>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</si>
  <si>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</si>
  <si>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</si>
  <si>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</si>
  <si>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</si>
  <si>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</si>
  <si>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</si>
  <si>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</si>
  <si>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</si>
  <si>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</si>
  <si>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</si>
  <si>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</si>
  <si>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</si>
  <si>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</si>
  <si>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Покос травы</t>
  </si>
  <si>
    <t>Вывоз мусора (снега)</t>
  </si>
  <si>
    <t>Промазка мастикой повреждений в шифере</t>
  </si>
  <si>
    <t>Ремонт кровли промазкой мастикой через стеклоткань</t>
  </si>
  <si>
    <t>Установка авресных вывесок</t>
  </si>
  <si>
    <t>Ремонт фасада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</si>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</sst>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5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83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303.7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303.7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281.5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153.5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23.2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9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14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-9970.4699999999993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52306.28</v>
      </c>
      <c r="M21" s="73"/>
      <c r="N21" s="73"/>
      <c r="O21" s="74">
        <f>O22+O23</f>
        <v>47003.86</v>
      </c>
      <c r="P21" s="74"/>
      <c r="Q21" s="75">
        <f>Q22+Q23</f>
        <v>18379.419999999998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13077</v>
      </c>
      <c r="K22" s="81"/>
      <c r="L22" s="82">
        <v>52306.28</v>
      </c>
      <c r="M22" s="82"/>
      <c r="N22" s="82"/>
      <c r="O22" s="83">
        <v>47003.86</v>
      </c>
      <c r="P22" s="83"/>
      <c r="Q22" s="84">
        <f>J22+L22-O22</f>
        <v>18379.419999999998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37033.39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0</v>
      </c>
      <c r="K29" s="108"/>
      <c r="L29" s="100">
        <v>0</v>
      </c>
      <c r="M29" s="100"/>
      <c r="N29" s="100"/>
      <c r="O29" s="101">
        <v>0</v>
      </c>
      <c r="P29" s="101"/>
      <c r="Q29" s="102">
        <f t="shared" si="0"/>
        <v>0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831.29</v>
      </c>
      <c r="M31" s="109"/>
      <c r="N31" s="110"/>
      <c r="O31" s="102">
        <v>0.11</v>
      </c>
      <c r="P31" s="104"/>
      <c r="Q31" s="102">
        <f>J31+L31-O31</f>
        <v>831.18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3025.03</v>
      </c>
      <c r="K33" s="117"/>
      <c r="L33" s="118">
        <f>L34+L35+L36+L37+L38</f>
        <v>51497.919999999998</v>
      </c>
      <c r="M33" s="118"/>
      <c r="N33" s="118"/>
      <c r="O33" s="118">
        <f>O34+O35+O36+O37+O38</f>
        <v>34706.11</v>
      </c>
      <c r="P33" s="118"/>
      <c r="Q33" s="119">
        <f t="shared" si="0"/>
        <v>19816.839999999997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3025.03</v>
      </c>
      <c r="K36" s="81"/>
      <c r="L36" s="129">
        <v>51497.919999999998</v>
      </c>
      <c r="M36" s="129"/>
      <c r="N36" s="129"/>
      <c r="O36" s="130">
        <v>34706.11</v>
      </c>
      <c r="P36" s="130"/>
      <c r="Q36" s="119">
        <f t="shared" si="0"/>
        <v>19816.839999999997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AR145</f>
        <v>0</v>
      </c>
      <c r="AS41" s="169"/>
      <c r="AT41" s="169"/>
      <c r="AU41" s="170">
        <f>AU145</f>
        <v>0</v>
      </c>
      <c r="AV41" s="170"/>
      <c r="AW41" s="171">
        <f>AW145</f>
        <v>0</v>
      </c>
      <c r="AX41" s="172">
        <f>AX145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6450.5879999999997</v>
      </c>
      <c r="R44" s="193"/>
      <c r="S44" s="193"/>
      <c r="T44" s="194">
        <v>1.77</v>
      </c>
      <c r="U44" s="195">
        <f>U46+U47+U48+U49+U50+U51</f>
        <v>9565.76</v>
      </c>
      <c r="V44" s="196"/>
      <c r="W44" s="197">
        <f>U44/G9/12</f>
        <v>2.6247832290637692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1"/>
      <c r="R46" s="202"/>
      <c r="S46" s="203"/>
      <c r="T46" s="204"/>
      <c r="U46" s="208">
        <v>371</v>
      </c>
      <c r="V46" s="209"/>
      <c r="W46" s="197"/>
    </row>
    <row r="47" spans="2:51" x14ac:dyDescent="0.25">
      <c r="B47" s="191"/>
      <c r="C47" s="207" t="s">
        <v>64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1"/>
      <c r="R47" s="202"/>
      <c r="S47" s="203"/>
      <c r="T47" s="204"/>
      <c r="U47" s="208">
        <v>1113.76</v>
      </c>
      <c r="V47" s="209"/>
      <c r="W47" s="197"/>
    </row>
    <row r="48" spans="2:51" x14ac:dyDescent="0.25">
      <c r="B48" s="210"/>
      <c r="C48" s="207" t="s">
        <v>65</v>
      </c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11"/>
      <c r="R48" s="211"/>
      <c r="S48" s="211"/>
      <c r="T48" s="212"/>
      <c r="U48" s="213">
        <v>324</v>
      </c>
      <c r="V48" s="214"/>
      <c r="W48" s="212"/>
    </row>
    <row r="49" spans="2:23" x14ac:dyDescent="0.25">
      <c r="B49" s="210"/>
      <c r="C49" s="215" t="s">
        <v>66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7"/>
      <c r="Q49" s="218"/>
      <c r="R49" s="218"/>
      <c r="S49" s="218"/>
      <c r="T49" s="212"/>
      <c r="U49" s="213">
        <v>910</v>
      </c>
      <c r="V49" s="214"/>
      <c r="W49" s="212"/>
    </row>
    <row r="50" spans="2:23" x14ac:dyDescent="0.25">
      <c r="B50" s="210"/>
      <c r="C50" s="219" t="s">
        <v>67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22"/>
      <c r="R50" s="223"/>
      <c r="S50" s="224"/>
      <c r="T50" s="212"/>
      <c r="U50" s="213">
        <v>450</v>
      </c>
      <c r="V50" s="214"/>
      <c r="W50" s="212"/>
    </row>
    <row r="51" spans="2:23" x14ac:dyDescent="0.25">
      <c r="B51" s="225"/>
      <c r="C51" s="226" t="s">
        <v>68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8"/>
      <c r="Q51" s="229"/>
      <c r="R51" s="229"/>
      <c r="S51" s="229"/>
      <c r="T51" s="212"/>
      <c r="U51" s="213">
        <v>6397</v>
      </c>
      <c r="V51" s="214"/>
      <c r="W51" s="212"/>
    </row>
    <row r="52" spans="2:23" ht="44.25" customHeight="1" x14ac:dyDescent="0.25">
      <c r="B52" s="191">
        <v>2</v>
      </c>
      <c r="C52" s="230" t="s">
        <v>69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05">
        <f>T52*G9*12</f>
        <v>2951.9639999999999</v>
      </c>
      <c r="R52" s="233"/>
      <c r="S52" s="206"/>
      <c r="T52" s="234">
        <v>0.81</v>
      </c>
      <c r="U52" s="205">
        <f>Q52</f>
        <v>2951.9639999999999</v>
      </c>
      <c r="V52" s="206"/>
      <c r="W52" s="234">
        <f>U52/G9/12</f>
        <v>0.81</v>
      </c>
    </row>
    <row r="53" spans="2:23" x14ac:dyDescent="0.25">
      <c r="B53" s="191"/>
      <c r="C53" s="235" t="s">
        <v>62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7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191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38"/>
      <c r="R54" s="239"/>
      <c r="S54" s="240"/>
      <c r="T54" s="234"/>
      <c r="U54" s="241"/>
      <c r="V54" s="242"/>
      <c r="W54" s="234"/>
    </row>
    <row r="55" spans="2:23" x14ac:dyDescent="0.25">
      <c r="B55" s="191"/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8"/>
      <c r="Q55" s="249"/>
      <c r="R55" s="250"/>
      <c r="S55" s="251"/>
      <c r="T55" s="234"/>
      <c r="U55" s="205"/>
      <c r="V55" s="206"/>
      <c r="W55" s="234"/>
    </row>
    <row r="56" spans="2:23" x14ac:dyDescent="0.25">
      <c r="B56" s="191">
        <v>3</v>
      </c>
      <c r="C56" s="230" t="s">
        <v>70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2"/>
      <c r="Q56" s="252">
        <f>T56*G9*12</f>
        <v>3899.5079999999998</v>
      </c>
      <c r="R56" s="252"/>
      <c r="S56" s="252"/>
      <c r="T56" s="204">
        <v>1.07</v>
      </c>
      <c r="U56" s="205">
        <v>1200</v>
      </c>
      <c r="V56" s="206"/>
      <c r="W56" s="234">
        <f>U56/G9/12</f>
        <v>0.32927230819888048</v>
      </c>
    </row>
    <row r="57" spans="2:23" x14ac:dyDescent="0.25">
      <c r="B57" s="191"/>
      <c r="C57" s="198" t="s">
        <v>62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Q57" s="253"/>
      <c r="R57" s="254"/>
      <c r="S57" s="255"/>
      <c r="T57" s="204"/>
      <c r="U57" s="205"/>
      <c r="V57" s="206"/>
      <c r="W57" s="234"/>
    </row>
    <row r="58" spans="2:23" x14ac:dyDescent="0.25">
      <c r="B58" s="25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18"/>
      <c r="R58" s="218"/>
      <c r="S58" s="218"/>
      <c r="T58" s="212"/>
      <c r="U58" s="222"/>
      <c r="V58" s="224"/>
      <c r="W58" s="212"/>
    </row>
    <row r="59" spans="2:23" s="107" customFormat="1" ht="30.75" customHeight="1" x14ac:dyDescent="0.25">
      <c r="B59" s="257" t="s">
        <v>71</v>
      </c>
      <c r="C59" s="258" t="s">
        <v>72</v>
      </c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9">
        <f>T59*G9*12</f>
        <v>3061.2959999999998</v>
      </c>
      <c r="R59" s="260"/>
      <c r="S59" s="261"/>
      <c r="T59" s="234">
        <v>0.84</v>
      </c>
      <c r="U59" s="205">
        <f>Q59</f>
        <v>3061.2959999999998</v>
      </c>
      <c r="V59" s="206"/>
      <c r="W59" s="234">
        <f>U59/G9/12</f>
        <v>0.84</v>
      </c>
    </row>
    <row r="60" spans="2:23" s="89" customFormat="1" hidden="1" x14ac:dyDescent="0.25">
      <c r="B60" s="256"/>
      <c r="C60" s="207" t="s">
        <v>73</v>
      </c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18"/>
      <c r="R60" s="218"/>
      <c r="S60" s="218"/>
      <c r="T60" s="212"/>
      <c r="U60" s="262"/>
      <c r="V60" s="263"/>
      <c r="W60" s="212"/>
    </row>
    <row r="61" spans="2:23" hidden="1" x14ac:dyDescent="0.25">
      <c r="B61" s="256"/>
      <c r="C61" s="207" t="s">
        <v>74</v>
      </c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18"/>
      <c r="R61" s="218"/>
      <c r="S61" s="218"/>
      <c r="T61" s="212"/>
      <c r="U61" s="262"/>
      <c r="V61" s="263"/>
      <c r="W61" s="212"/>
    </row>
    <row r="62" spans="2:23" hidden="1" x14ac:dyDescent="0.25">
      <c r="B62" s="256"/>
      <c r="C62" s="207" t="s">
        <v>74</v>
      </c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18"/>
      <c r="R62" s="218"/>
      <c r="S62" s="218"/>
      <c r="T62" s="212"/>
      <c r="U62" s="262"/>
      <c r="V62" s="263"/>
      <c r="W62" s="212"/>
    </row>
    <row r="63" spans="2:23" hidden="1" x14ac:dyDescent="0.25">
      <c r="B63" s="256"/>
      <c r="C63" s="207" t="s">
        <v>75</v>
      </c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18"/>
      <c r="R63" s="218"/>
      <c r="S63" s="218"/>
      <c r="T63" s="212"/>
      <c r="U63" s="262"/>
      <c r="V63" s="263"/>
      <c r="W63" s="212"/>
    </row>
    <row r="64" spans="2:23" hidden="1" x14ac:dyDescent="0.25">
      <c r="B64" s="256"/>
      <c r="C64" s="207" t="s">
        <v>76</v>
      </c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22"/>
      <c r="R64" s="223"/>
      <c r="S64" s="224"/>
      <c r="T64" s="212"/>
      <c r="U64" s="262"/>
      <c r="V64" s="263"/>
      <c r="W64" s="212"/>
    </row>
    <row r="65" spans="2:23" hidden="1" x14ac:dyDescent="0.25">
      <c r="B65" s="256"/>
      <c r="C65" s="207" t="s">
        <v>77</v>
      </c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22"/>
      <c r="R65" s="223"/>
      <c r="S65" s="224"/>
      <c r="T65" s="212"/>
      <c r="U65" s="262"/>
      <c r="V65" s="263"/>
      <c r="W65" s="212"/>
    </row>
    <row r="66" spans="2:23" x14ac:dyDescent="0.25">
      <c r="B66" s="256"/>
      <c r="C66" s="219" t="s">
        <v>78</v>
      </c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1"/>
      <c r="Q66" s="264"/>
      <c r="R66" s="265"/>
      <c r="S66" s="266"/>
      <c r="T66" s="212"/>
      <c r="U66" s="267"/>
      <c r="V66" s="268"/>
      <c r="W66" s="212"/>
    </row>
    <row r="67" spans="2:23" x14ac:dyDescent="0.25">
      <c r="B67" s="256"/>
      <c r="C67" s="219" t="s">
        <v>79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1"/>
      <c r="Q67" s="264"/>
      <c r="R67" s="265"/>
      <c r="S67" s="266"/>
      <c r="T67" s="212"/>
      <c r="U67" s="213"/>
      <c r="V67" s="214"/>
      <c r="W67" s="212"/>
    </row>
    <row r="68" spans="2:23" x14ac:dyDescent="0.25">
      <c r="B68" s="269" t="s">
        <v>80</v>
      </c>
      <c r="C68" s="270" t="s">
        <v>81</v>
      </c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2"/>
      <c r="Q68" s="259">
        <f>T68*G9*4</f>
        <v>0</v>
      </c>
      <c r="R68" s="260"/>
      <c r="S68" s="261"/>
      <c r="T68" s="242">
        <v>0</v>
      </c>
      <c r="U68" s="205">
        <f>Q68</f>
        <v>0</v>
      </c>
      <c r="V68" s="206"/>
      <c r="W68" s="234">
        <f>U68/G9/4</f>
        <v>0</v>
      </c>
    </row>
    <row r="69" spans="2:23" ht="29.25" customHeight="1" x14ac:dyDescent="0.25">
      <c r="B69" s="256"/>
      <c r="C69" s="273" t="s">
        <v>82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5"/>
      <c r="Q69" s="222"/>
      <c r="R69" s="223"/>
      <c r="S69" s="224"/>
      <c r="T69" s="266"/>
      <c r="U69" s="213"/>
      <c r="V69" s="214"/>
      <c r="W69" s="212"/>
    </row>
    <row r="70" spans="2:23" x14ac:dyDescent="0.25">
      <c r="B70" s="256"/>
      <c r="C70" s="215" t="s">
        <v>83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7"/>
      <c r="Q70" s="264"/>
      <c r="R70" s="265"/>
      <c r="S70" s="266"/>
      <c r="T70" s="266"/>
      <c r="U70" s="213"/>
      <c r="V70" s="214"/>
      <c r="W70" s="212"/>
    </row>
    <row r="71" spans="2:23" x14ac:dyDescent="0.25">
      <c r="B71" s="256"/>
      <c r="C71" s="276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8"/>
      <c r="Q71" s="264"/>
      <c r="R71" s="265"/>
      <c r="S71" s="266"/>
      <c r="T71" s="266"/>
      <c r="U71" s="279"/>
      <c r="V71" s="280"/>
      <c r="W71" s="212"/>
    </row>
    <row r="72" spans="2:23" x14ac:dyDescent="0.25">
      <c r="B72" s="269" t="s">
        <v>84</v>
      </c>
      <c r="C72" s="281" t="s">
        <v>85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05">
        <f>T72*G9*3</f>
        <v>0</v>
      </c>
      <c r="R72" s="233"/>
      <c r="S72" s="206"/>
      <c r="T72" s="242">
        <v>0</v>
      </c>
      <c r="U72" s="205">
        <f>Q72</f>
        <v>0</v>
      </c>
      <c r="V72" s="206"/>
      <c r="W72" s="234">
        <f>U72/G9/3</f>
        <v>0</v>
      </c>
    </row>
    <row r="73" spans="2:23" x14ac:dyDescent="0.25">
      <c r="B73" s="256"/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264"/>
      <c r="R73" s="265"/>
      <c r="S73" s="266"/>
      <c r="T73" s="266"/>
      <c r="U73" s="213"/>
      <c r="V73" s="214"/>
      <c r="W73" s="212"/>
    </row>
    <row r="74" spans="2:23" x14ac:dyDescent="0.25">
      <c r="B74" s="269" t="s">
        <v>86</v>
      </c>
      <c r="C74" s="287" t="s">
        <v>87</v>
      </c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>
        <f>T74*G9*12</f>
        <v>109.33199999999999</v>
      </c>
      <c r="R74" s="288"/>
      <c r="S74" s="288"/>
      <c r="T74" s="234">
        <v>0.03</v>
      </c>
      <c r="U74" s="205">
        <f>Q74</f>
        <v>109.33199999999999</v>
      </c>
      <c r="V74" s="206"/>
      <c r="W74" s="234">
        <f>U74/G9/12</f>
        <v>0.03</v>
      </c>
    </row>
    <row r="75" spans="2:23" x14ac:dyDescent="0.25">
      <c r="B75" s="256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92"/>
      <c r="R75" s="293"/>
      <c r="S75" s="294"/>
      <c r="T75" s="266"/>
      <c r="U75" s="279"/>
      <c r="V75" s="280"/>
      <c r="W75" s="212"/>
    </row>
    <row r="76" spans="2:23" s="300" customFormat="1" x14ac:dyDescent="0.25">
      <c r="B76" s="269" t="s">
        <v>88</v>
      </c>
      <c r="C76" s="281" t="s">
        <v>89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295">
        <f>Q77+Q78</f>
        <v>0</v>
      </c>
      <c r="R76" s="296"/>
      <c r="S76" s="297"/>
      <c r="T76" s="242">
        <f>T77+T78</f>
        <v>0</v>
      </c>
      <c r="U76" s="298">
        <f>U77+U78</f>
        <v>0</v>
      </c>
      <c r="V76" s="299"/>
      <c r="W76" s="234">
        <f>W77+W78</f>
        <v>0</v>
      </c>
    </row>
    <row r="77" spans="2:23" x14ac:dyDescent="0.25">
      <c r="B77" s="256"/>
      <c r="C77" s="215" t="s">
        <v>89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7"/>
      <c r="Q77" s="295">
        <f>T77*G10*12</f>
        <v>0</v>
      </c>
      <c r="R77" s="296"/>
      <c r="S77" s="297"/>
      <c r="T77" s="242"/>
      <c r="U77" s="298">
        <f>Q77</f>
        <v>0</v>
      </c>
      <c r="V77" s="299"/>
      <c r="W77" s="234">
        <f>U77/G10/12</f>
        <v>0</v>
      </c>
    </row>
    <row r="78" spans="2:23" x14ac:dyDescent="0.25">
      <c r="B78" s="256"/>
      <c r="C78" s="215" t="s">
        <v>90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7"/>
      <c r="Q78" s="301">
        <f>T78*G9*12</f>
        <v>0</v>
      </c>
      <c r="R78" s="302"/>
      <c r="S78" s="303"/>
      <c r="T78" s="266"/>
      <c r="U78" s="262">
        <v>0</v>
      </c>
      <c r="V78" s="263"/>
      <c r="W78" s="212">
        <f>U78/G9/12</f>
        <v>0</v>
      </c>
    </row>
    <row r="79" spans="2:23" x14ac:dyDescent="0.25">
      <c r="B79" s="256"/>
      <c r="C79" s="289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2"/>
      <c r="R79" s="293"/>
      <c r="S79" s="294"/>
      <c r="T79" s="266"/>
      <c r="U79" s="213"/>
      <c r="V79" s="214"/>
      <c r="W79" s="212"/>
    </row>
    <row r="80" spans="2:23" x14ac:dyDescent="0.25">
      <c r="B80" s="304">
        <v>9</v>
      </c>
      <c r="C80" s="305" t="s">
        <v>91</v>
      </c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259"/>
      <c r="R80" s="260"/>
      <c r="S80" s="261"/>
      <c r="T80" s="266"/>
      <c r="U80" s="205"/>
      <c r="V80" s="206"/>
      <c r="W80" s="234"/>
    </row>
    <row r="81" spans="2:23" x14ac:dyDescent="0.25">
      <c r="B81" s="210"/>
      <c r="C81" s="207" t="s">
        <v>92</v>
      </c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307">
        <f>T81*G9*12</f>
        <v>12026.519999999999</v>
      </c>
      <c r="R81" s="307"/>
      <c r="S81" s="307"/>
      <c r="T81" s="212">
        <v>3.3</v>
      </c>
      <c r="U81" s="222">
        <f>Q81</f>
        <v>12026.519999999999</v>
      </c>
      <c r="V81" s="224"/>
      <c r="W81" s="212">
        <f>U81/G9/12</f>
        <v>3.2999999999999994</v>
      </c>
    </row>
    <row r="82" spans="2:23" x14ac:dyDescent="0.25">
      <c r="B82" s="210"/>
      <c r="C82" s="207" t="s">
        <v>93</v>
      </c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18">
        <f>T82*G9*4</f>
        <v>0</v>
      </c>
      <c r="R82" s="218"/>
      <c r="S82" s="218"/>
      <c r="T82" s="212">
        <v>0</v>
      </c>
      <c r="U82" s="222">
        <f>Q82</f>
        <v>0</v>
      </c>
      <c r="V82" s="224"/>
      <c r="W82" s="212">
        <f>U82/G9/4</f>
        <v>0</v>
      </c>
    </row>
    <row r="83" spans="2:23" x14ac:dyDescent="0.25">
      <c r="B83" s="210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18"/>
      <c r="R83" s="218"/>
      <c r="S83" s="218"/>
      <c r="T83" s="212"/>
      <c r="U83" s="222"/>
      <c r="V83" s="224"/>
      <c r="W83" s="212"/>
    </row>
    <row r="84" spans="2:23" x14ac:dyDescent="0.25">
      <c r="B84" s="210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18"/>
      <c r="R84" s="218"/>
      <c r="S84" s="218"/>
      <c r="T84" s="212"/>
      <c r="U84" s="262"/>
      <c r="V84" s="263"/>
      <c r="W84" s="212"/>
    </row>
    <row r="85" spans="2:23" x14ac:dyDescent="0.25">
      <c r="B85" s="304">
        <v>10</v>
      </c>
      <c r="C85" s="305" t="s">
        <v>94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311"/>
      <c r="U85" s="298"/>
      <c r="V85" s="299"/>
      <c r="W85" s="234"/>
    </row>
    <row r="86" spans="2:23" x14ac:dyDescent="0.25">
      <c r="B86" s="210"/>
      <c r="C86" s="207" t="s">
        <v>95</v>
      </c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312">
        <f>T86*G9*12</f>
        <v>14395.380000000001</v>
      </c>
      <c r="R86" s="312"/>
      <c r="S86" s="312"/>
      <c r="T86" s="212">
        <v>3.95</v>
      </c>
      <c r="U86" s="262">
        <f>Q86</f>
        <v>14395.380000000001</v>
      </c>
      <c r="V86" s="263"/>
      <c r="W86" s="212">
        <f>U86/G9/12</f>
        <v>3.9500000000000006</v>
      </c>
    </row>
    <row r="87" spans="2:23" x14ac:dyDescent="0.25">
      <c r="B87" s="210"/>
      <c r="C87" s="207" t="s">
        <v>96</v>
      </c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312">
        <f>T87*G9*12</f>
        <v>8127.0119999999997</v>
      </c>
      <c r="R87" s="312"/>
      <c r="S87" s="312"/>
      <c r="T87" s="212">
        <v>2.23</v>
      </c>
      <c r="U87" s="262">
        <f>Q87</f>
        <v>8127.0119999999997</v>
      </c>
      <c r="V87" s="263"/>
      <c r="W87" s="212">
        <f>U87/G9/12</f>
        <v>2.23</v>
      </c>
    </row>
    <row r="88" spans="2:23" x14ac:dyDescent="0.25">
      <c r="B88" s="210"/>
      <c r="C88" s="289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22"/>
      <c r="R88" s="223"/>
      <c r="S88" s="224"/>
      <c r="T88" s="265"/>
      <c r="U88" s="222"/>
      <c r="V88" s="224"/>
      <c r="W88" s="212"/>
    </row>
    <row r="89" spans="2:23" x14ac:dyDescent="0.25">
      <c r="B89" s="313">
        <v>11</v>
      </c>
      <c r="C89" s="314" t="s">
        <v>97</v>
      </c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>
        <f>T89*G9*12</f>
        <v>0</v>
      </c>
      <c r="R89" s="315"/>
      <c r="S89" s="315"/>
      <c r="T89" s="316">
        <v>0</v>
      </c>
      <c r="U89" s="298">
        <f>Q89</f>
        <v>0</v>
      </c>
      <c r="V89" s="299"/>
      <c r="W89" s="234">
        <f>U89/G9/12</f>
        <v>0</v>
      </c>
    </row>
    <row r="90" spans="2:23" x14ac:dyDescent="0.25"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9"/>
      <c r="Q90" s="320"/>
      <c r="R90" s="321"/>
      <c r="S90" s="322"/>
      <c r="T90" s="316"/>
      <c r="U90" s="323"/>
      <c r="V90" s="324"/>
      <c r="W90" s="234"/>
    </row>
    <row r="91" spans="2:23" x14ac:dyDescent="0.25">
      <c r="B91" s="325" t="s">
        <v>98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6">
        <f>Q44+Q52+Q59+Q68+Q72+Q74+Q76+Q81+Q82+Q86+Q87+Q88+Q89+Q83+Q56</f>
        <v>51021.600000000006</v>
      </c>
      <c r="R91" s="327"/>
      <c r="S91" s="327"/>
      <c r="T91" s="328">
        <f>T44+T52+T56+T59+T68+T72+T74+T76+T81+T82+T86+T87+T88+T89+T83</f>
        <v>14</v>
      </c>
      <c r="U91" s="329">
        <f>U44+U52+U59+U68+U72+U74+U76+U86+U87+U89+U81+U82+U83+U56</f>
        <v>51437.264000000003</v>
      </c>
      <c r="V91" s="330"/>
      <c r="W91" s="234">
        <f>W44+W52+W59+W68+W72+W76+W81+W86+W87+W89+W74+W82+W83+W56</f>
        <v>14.114055537262651</v>
      </c>
    </row>
    <row r="92" spans="2:23" x14ac:dyDescent="0.25"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/>
      <c r="R92" s="333"/>
      <c r="S92" s="333"/>
      <c r="T92" s="334"/>
      <c r="U92" s="335"/>
      <c r="V92" s="335"/>
      <c r="W92" s="336"/>
    </row>
    <row r="93" spans="2:23" ht="33" customHeight="1" x14ac:dyDescent="0.25">
      <c r="B93" s="337" t="s">
        <v>99</v>
      </c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9"/>
      <c r="U93" s="340">
        <f>O24-U91</f>
        <v>-14403.874000000003</v>
      </c>
      <c r="V93" s="341"/>
      <c r="W93" s="342"/>
    </row>
    <row r="94" spans="2:23" x14ac:dyDescent="0.25">
      <c r="B94" s="343" t="s">
        <v>100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5"/>
      <c r="W94" s="346"/>
    </row>
    <row r="95" spans="2:23" x14ac:dyDescent="0.25">
      <c r="B95" s="347" t="s">
        <v>101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9"/>
      <c r="T95" s="350"/>
      <c r="U95" s="351">
        <v>0</v>
      </c>
      <c r="V95" s="352"/>
      <c r="W95" s="346"/>
    </row>
    <row r="96" spans="2:23" x14ac:dyDescent="0.25">
      <c r="B96" s="353" t="s">
        <v>102</v>
      </c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5"/>
      <c r="T96" s="356"/>
      <c r="U96" s="351">
        <v>0</v>
      </c>
      <c r="V96" s="352"/>
      <c r="W96" s="357"/>
    </row>
    <row r="97" spans="2:23" x14ac:dyDescent="0.25">
      <c r="B97" s="358" t="s">
        <v>103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60"/>
      <c r="T97" s="361"/>
      <c r="U97" s="362">
        <f>U95+U96</f>
        <v>0</v>
      </c>
      <c r="V97" s="363"/>
      <c r="W97" s="346"/>
    </row>
    <row r="98" spans="2:23" x14ac:dyDescent="0.25">
      <c r="B98" s="364">
        <v>1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6"/>
      <c r="U98" s="367"/>
      <c r="V98" s="367"/>
      <c r="W98" s="346"/>
    </row>
    <row r="99" spans="2:23" x14ac:dyDescent="0.25">
      <c r="B99" s="364">
        <v>2</v>
      </c>
      <c r="C99" s="368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70"/>
      <c r="T99" s="366"/>
      <c r="U99" s="301"/>
      <c r="V99" s="303"/>
      <c r="W99" s="346"/>
    </row>
    <row r="100" spans="2:23" x14ac:dyDescent="0.25">
      <c r="B100" s="364">
        <v>3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312">
        <v>0</v>
      </c>
      <c r="V100" s="312"/>
      <c r="W100" s="346"/>
    </row>
    <row r="101" spans="2:23" x14ac:dyDescent="0.25">
      <c r="B101" s="371" t="s">
        <v>104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3"/>
      <c r="T101" s="374"/>
      <c r="U101" s="375">
        <f>U98+U99+U100</f>
        <v>0</v>
      </c>
      <c r="V101" s="376"/>
      <c r="W101" s="346"/>
    </row>
    <row r="102" spans="2:23" x14ac:dyDescent="0.25">
      <c r="B102" s="377" t="s">
        <v>105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9"/>
      <c r="T102" s="380"/>
      <c r="U102" s="381">
        <f>U97-U101</f>
        <v>0</v>
      </c>
      <c r="V102" s="382"/>
      <c r="W102" s="346"/>
    </row>
    <row r="103" spans="2:23" x14ac:dyDescent="0.25">
      <c r="B103" s="383"/>
      <c r="C103" s="384" t="s">
        <v>106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385"/>
      <c r="V103" s="385"/>
      <c r="W103" s="346"/>
    </row>
    <row r="104" spans="2:23" x14ac:dyDescent="0.25">
      <c r="B104" s="386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8"/>
      <c r="R104" s="388"/>
      <c r="S104" s="388"/>
      <c r="T104" s="389"/>
      <c r="U104" s="390"/>
      <c r="V104" s="390"/>
      <c r="W104" s="346"/>
    </row>
    <row r="105" spans="2:23" x14ac:dyDescent="0.25">
      <c r="B105" s="386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2"/>
      <c r="U105" s="393"/>
      <c r="V105" s="393"/>
      <c r="W105" s="346"/>
    </row>
    <row r="106" spans="2:23" x14ac:dyDescent="0.25">
      <c r="B106" s="386"/>
      <c r="C106" s="387" t="s">
        <v>107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46"/>
    </row>
    <row r="107" spans="2:23" x14ac:dyDescent="0.25">
      <c r="B107" s="386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5"/>
      <c r="R107" s="395"/>
      <c r="S107" s="395"/>
      <c r="T107" s="392"/>
      <c r="U107" s="393"/>
      <c r="V107" s="393"/>
      <c r="W107" s="346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97"/>
      <c r="R108" s="397"/>
      <c r="S108" s="397"/>
      <c r="T108" s="398"/>
      <c r="U108" s="399"/>
      <c r="V108" s="399"/>
      <c r="W108" s="357"/>
    </row>
    <row r="109" spans="2:23" x14ac:dyDescent="0.25">
      <c r="B109" s="396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0"/>
      <c r="R109" s="400"/>
      <c r="S109" s="400"/>
      <c r="T109" s="401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3"/>
      <c r="R110" s="403"/>
      <c r="S110" s="403"/>
      <c r="T110" s="336"/>
      <c r="U110" s="399"/>
      <c r="V110" s="399"/>
      <c r="W110" s="357"/>
    </row>
    <row r="111" spans="2:23" x14ac:dyDescent="0.25">
      <c r="B111" s="402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404"/>
      <c r="R111" s="404"/>
      <c r="S111" s="404"/>
      <c r="T111" s="405"/>
      <c r="U111" s="406"/>
      <c r="V111" s="406"/>
      <c r="W111" s="346"/>
    </row>
    <row r="112" spans="2:23" x14ac:dyDescent="0.25"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408"/>
      <c r="S112" s="408"/>
      <c r="T112" s="409"/>
      <c r="U112" s="410"/>
      <c r="V112" s="410"/>
      <c r="W112" s="346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</row>
    <row r="114" spans="2:23" x14ac:dyDescent="0.25"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3"/>
      <c r="U114" s="414"/>
      <c r="V114" s="414"/>
      <c r="W114" s="414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6"/>
      <c r="V115" s="416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7"/>
      <c r="V116" s="418"/>
      <c r="W116" s="409"/>
    </row>
    <row r="117" spans="2:23" x14ac:dyDescent="0.25"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8"/>
      <c r="V117" s="41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396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2"/>
      <c r="U120" s="420"/>
      <c r="V120" s="420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25"/>
      <c r="V121" s="425"/>
      <c r="W121" s="409"/>
    </row>
    <row r="122" spans="2:23" x14ac:dyDescent="0.25">
      <c r="B122" s="423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424"/>
      <c r="U122" s="406"/>
      <c r="V122" s="406"/>
      <c r="W122" s="409"/>
    </row>
    <row r="123" spans="2:23" x14ac:dyDescent="0.25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2"/>
      <c r="U123" s="420"/>
      <c r="V123" s="420"/>
      <c r="W123" s="409"/>
    </row>
    <row r="124" spans="2:23" x14ac:dyDescent="0.25"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7"/>
      <c r="N124" s="427"/>
      <c r="O124" s="427"/>
      <c r="P124" s="427"/>
      <c r="Q124" s="409"/>
      <c r="R124" s="409"/>
      <c r="S124" s="409"/>
      <c r="T124" s="409"/>
      <c r="U124" s="428"/>
      <c r="V124" s="428"/>
      <c r="W124" s="40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  <c r="U125" s="429"/>
      <c r="V125" s="42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  <row r="127" spans="2:23" x14ac:dyDescent="0.25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2"/>
      <c r="U127" s="399"/>
      <c r="V127" s="399"/>
      <c r="W127" s="409"/>
    </row>
  </sheetData>
  <mergeCells count="361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5:S95"/>
    <mergeCell ref="U95:V95"/>
    <mergeCell ref="B96:S96"/>
    <mergeCell ref="U96:V96"/>
    <mergeCell ref="B97:S97"/>
    <mergeCell ref="U97:V97"/>
    <mergeCell ref="B91:P91"/>
    <mergeCell ref="Q91:S91"/>
    <mergeCell ref="U91:V91"/>
    <mergeCell ref="B93:T93"/>
    <mergeCell ref="U93:W93"/>
    <mergeCell ref="B94:V94"/>
    <mergeCell ref="Q88:S88"/>
    <mergeCell ref="U88:V88"/>
    <mergeCell ref="C89:P89"/>
    <mergeCell ref="Q89:S89"/>
    <mergeCell ref="U89:V89"/>
    <mergeCell ref="C90:P90"/>
    <mergeCell ref="Q90:S90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U79:V79"/>
    <mergeCell ref="Q80:S80"/>
    <mergeCell ref="U80:V80"/>
    <mergeCell ref="C76:P76"/>
    <mergeCell ref="Q76:S76"/>
    <mergeCell ref="U76:V76"/>
    <mergeCell ref="C77:P77"/>
    <mergeCell ref="Q77:S77"/>
    <mergeCell ref="U77:V77"/>
    <mergeCell ref="C72:P72"/>
    <mergeCell ref="Q72:S72"/>
    <mergeCell ref="U72:V72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C66:P66"/>
    <mergeCell ref="C67:P67"/>
    <mergeCell ref="U67:V67"/>
    <mergeCell ref="C68:P68"/>
    <mergeCell ref="Q68:S68"/>
    <mergeCell ref="U68:V68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Q52:S52"/>
    <mergeCell ref="U52:V52"/>
    <mergeCell ref="C53:P53"/>
    <mergeCell ref="C54:P54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Шевчен.83(17)</vt:lpstr>
      <vt:lpstr>'Шевчен.83(17)'!Область_печати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2018-04-01T20:08:05Z</dcterms:created>
  <dcterms:modified xsi:type="dcterms:W3CDTF">2018-04-01T20:08:05Z</dcterms:modified>
</cp:coreProperties>
</file>