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89(17)" sheetId="1" r:id="rId1"/>
  </sheets>
  <definedNames>
    <definedName name="_xlnm.Print_Area" localSheetId="0">'Шевчен.89(17)'!$A$1:$W$126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80" i="1"/>
  <c r="U80" i="1" s="1"/>
  <c r="W80" i="1" s="1"/>
  <c r="U76" i="1"/>
  <c r="W76" i="1" s="1"/>
  <c r="Q76" i="1"/>
  <c r="T75" i="1"/>
  <c r="T90" i="1" s="1"/>
  <c r="Q73" i="1"/>
  <c r="U73" i="1" s="1"/>
  <c r="W73" i="1" s="1"/>
  <c r="Q55" i="1"/>
  <c r="U55" i="1" s="1"/>
  <c r="W55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1" i="1" s="1"/>
  <c r="U81" i="1" s="1"/>
  <c r="W81" i="1" s="1"/>
  <c r="Q88" i="1" l="1"/>
  <c r="U88" i="1" s="1"/>
  <c r="W88" i="1" s="1"/>
  <c r="Q51" i="1"/>
  <c r="U51" i="1" s="1"/>
  <c r="W51" i="1" s="1"/>
  <c r="Q71" i="1"/>
  <c r="U71" i="1" s="1"/>
  <c r="W71" i="1" s="1"/>
  <c r="U75" i="1"/>
  <c r="Q86" i="1"/>
  <c r="U86" i="1" s="1"/>
  <c r="W86" i="1" s="1"/>
  <c r="Q44" i="1"/>
  <c r="Q67" i="1"/>
  <c r="U67" i="1" s="1"/>
  <c r="W67" i="1" s="1"/>
  <c r="Q77" i="1"/>
  <c r="Q75" i="1" s="1"/>
  <c r="Q85" i="1"/>
  <c r="U85" i="1" s="1"/>
  <c r="W85" i="1" s="1"/>
  <c r="Q58" i="1"/>
  <c r="U58" i="1" s="1"/>
  <c r="W58" i="1" s="1"/>
  <c r="W77" i="1"/>
  <c r="W75" i="1" s="1"/>
  <c r="Q90" i="1" l="1"/>
  <c r="U44" i="1"/>
  <c r="W44" i="1" l="1"/>
  <c r="W90" i="1" s="1"/>
  <c r="U90" i="1"/>
  <c r="U92" i="1" s="1"/>
</calcChain>
</file>

<file path=xl/sharedStrings.xml><?xml version="1.0" encoding="utf-8"?>
<sst xmlns="http://schemas.openxmlformats.org/spreadsheetml/2006/main" count="115" uniqueCount="105">
  <si>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</si>
  <si>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</si>
  <si>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</si>
  <si>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</si>
  <si>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</si>
  <si>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</si>
  <si>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</si>
  <si>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</si>
  <si>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</si>
  <si>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</si>
  <si>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</si>
  <si>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</si>
  <si>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</si>
  <si>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</si>
  <si>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</si>
  <si>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</si>
  <si>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</si>
  <si>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</si>
  <si>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</si>
  <si>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</si>
  <si>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</si>
  <si>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</si>
  <si>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</si>
  <si>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</si>
  <si>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</si>
  <si>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</si>
  <si>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</si>
  <si>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</si>
  <si>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</si>
  <si>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</si>
  <si>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</si>
  <si>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</si>
  <si>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</si>
  <si>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</si>
  <si>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</si>
  <si>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</si>
  <si>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</si>
  <si>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</si>
  <si>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</si>
  <si>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</si>
  <si>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</si>
  <si>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</si>
  <si>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</si>
  <si>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</si>
  <si>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</si>
  <si>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</si>
  <si>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</si>
  <si>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</si>
  <si>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</si>
  <si>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</si>
  <si>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</si>
  <si>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</si>
  <si>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</si>
  <si>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</si>
  <si>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</si>
  <si>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</si>
  <si>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</si>
  <si>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</si>
  <si>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</si>
  <si>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</si>
  <si>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</si>
  <si>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</si>
  <si>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</si>
  <si>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</si>
  <si>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Вывоз мусора (снега)</t>
  </si>
  <si>
    <t>Покос травы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</si>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</sst>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95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89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329.1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329.1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289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154.19999999999999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25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13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24</v>
      </c>
      <c r="C15" s="49"/>
      <c r="D15" s="49"/>
      <c r="E15" s="49"/>
      <c r="F15" s="49"/>
      <c r="G15" s="49"/>
      <c r="H15" s="50">
        <v>14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-31173.35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27</v>
      </c>
      <c r="C20" s="67"/>
      <c r="D20" s="67"/>
      <c r="E20" s="67"/>
      <c r="F20" s="67"/>
      <c r="G20" s="67"/>
      <c r="H20" s="67"/>
      <c r="I20" s="67"/>
      <c r="J20" s="68" t="s">
        <v>28</v>
      </c>
      <c r="K20" s="68"/>
      <c r="L20" s="68" t="s">
        <v>29</v>
      </c>
      <c r="M20" s="68"/>
      <c r="N20" s="68"/>
      <c r="O20" s="69" t="s">
        <v>30</v>
      </c>
      <c r="P20" s="70"/>
      <c r="Q20" s="71" t="s">
        <v>31</v>
      </c>
      <c r="R20" s="72"/>
      <c r="S20" s="73"/>
      <c r="T20" s="74"/>
      <c r="U20" s="4"/>
      <c r="V20" s="4"/>
      <c r="W20" s="4"/>
    </row>
    <row r="21" spans="2:23" x14ac:dyDescent="0.25">
      <c r="B21" s="75" t="s">
        <v>32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56680.91</v>
      </c>
      <c r="M21" s="77"/>
      <c r="N21" s="77"/>
      <c r="O21" s="78">
        <f>O22+O23</f>
        <v>43665.52</v>
      </c>
      <c r="P21" s="78"/>
      <c r="Q21" s="79">
        <f>Q22+Q23</f>
        <v>58943.870000000017</v>
      </c>
      <c r="R21" s="80"/>
      <c r="S21" s="81"/>
      <c r="T21" s="82"/>
      <c r="U21" s="83"/>
      <c r="V21" s="83"/>
      <c r="W21" s="83"/>
    </row>
    <row r="22" spans="2:23" x14ac:dyDescent="0.25">
      <c r="B22" s="84" t="s">
        <v>32</v>
      </c>
      <c r="C22" s="84"/>
      <c r="D22" s="84"/>
      <c r="E22" s="84"/>
      <c r="F22" s="84"/>
      <c r="G22" s="84"/>
      <c r="H22" s="84"/>
      <c r="I22" s="84"/>
      <c r="J22" s="85">
        <v>45928.480000000003</v>
      </c>
      <c r="K22" s="85"/>
      <c r="L22" s="86">
        <v>56680.91</v>
      </c>
      <c r="M22" s="86"/>
      <c r="N22" s="86"/>
      <c r="O22" s="87">
        <v>43665.52</v>
      </c>
      <c r="P22" s="87"/>
      <c r="Q22" s="88">
        <f>J22+L22-O22</f>
        <v>58943.870000000017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33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12492.169999999998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36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37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8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38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39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40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41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1048.0899999999999</v>
      </c>
      <c r="M31" s="113"/>
      <c r="N31" s="114"/>
      <c r="O31" s="106">
        <v>341.92</v>
      </c>
      <c r="P31" s="108"/>
      <c r="Q31" s="106">
        <f>J31+L31-O31</f>
        <v>706.16999999999985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42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43</v>
      </c>
      <c r="C33" s="119"/>
      <c r="D33" s="119"/>
      <c r="E33" s="119"/>
      <c r="F33" s="119"/>
      <c r="G33" s="119"/>
      <c r="H33" s="119"/>
      <c r="I33" s="120"/>
      <c r="J33" s="121">
        <f>J34+J35+J36+J37+J38</f>
        <v>46496.68</v>
      </c>
      <c r="K33" s="121"/>
      <c r="L33" s="122">
        <f>L34+L35+L36+L37+L38</f>
        <v>57142.09</v>
      </c>
      <c r="M33" s="122"/>
      <c r="N33" s="122"/>
      <c r="O33" s="122">
        <f>O34+O35+O36+O37+O38</f>
        <v>28484.38</v>
      </c>
      <c r="P33" s="122"/>
      <c r="Q33" s="123">
        <f t="shared" si="0"/>
        <v>75154.389999999985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44</v>
      </c>
      <c r="C34" s="128"/>
      <c r="D34" s="128"/>
      <c r="E34" s="128"/>
      <c r="F34" s="128"/>
      <c r="G34" s="128"/>
      <c r="H34" s="128"/>
      <c r="I34" s="129"/>
      <c r="J34" s="123">
        <v>0</v>
      </c>
      <c r="K34" s="125"/>
      <c r="L34" s="88">
        <v>0</v>
      </c>
      <c r="M34" s="89"/>
      <c r="N34" s="90"/>
      <c r="O34" s="88">
        <v>0</v>
      </c>
      <c r="P34" s="90"/>
      <c r="Q34" s="79">
        <f>J34+L34-O34</f>
        <v>0</v>
      </c>
      <c r="R34" s="80"/>
      <c r="S34" s="81"/>
      <c r="T34" s="126"/>
      <c r="U34" s="10"/>
      <c r="V34" s="10"/>
      <c r="W34" s="10"/>
    </row>
    <row r="35" spans="2:51" x14ac:dyDescent="0.25">
      <c r="B35" s="130" t="s">
        <v>45</v>
      </c>
      <c r="C35" s="131"/>
      <c r="D35" s="131"/>
      <c r="E35" s="131"/>
      <c r="F35" s="131"/>
      <c r="G35" s="131"/>
      <c r="H35" s="131"/>
      <c r="I35" s="132"/>
      <c r="J35" s="85">
        <v>0</v>
      </c>
      <c r="K35" s="85"/>
      <c r="L35" s="133">
        <v>0</v>
      </c>
      <c r="M35" s="133"/>
      <c r="N35" s="133"/>
      <c r="O35" s="134">
        <v>0</v>
      </c>
      <c r="P35" s="134"/>
      <c r="Q35" s="123">
        <f t="shared" si="0"/>
        <v>0</v>
      </c>
      <c r="R35" s="124"/>
      <c r="S35" s="125"/>
      <c r="T35" s="135"/>
      <c r="U35" s="10"/>
      <c r="V35" s="10"/>
      <c r="W35" s="10"/>
    </row>
    <row r="36" spans="2:51" x14ac:dyDescent="0.25">
      <c r="B36" s="130" t="s">
        <v>46</v>
      </c>
      <c r="C36" s="131"/>
      <c r="D36" s="131"/>
      <c r="E36" s="131"/>
      <c r="F36" s="131"/>
      <c r="G36" s="131"/>
      <c r="H36" s="131"/>
      <c r="I36" s="132"/>
      <c r="J36" s="85">
        <v>46496.68</v>
      </c>
      <c r="K36" s="85"/>
      <c r="L36" s="133">
        <v>57142.09</v>
      </c>
      <c r="M36" s="133"/>
      <c r="N36" s="133"/>
      <c r="O36" s="134">
        <v>28484.38</v>
      </c>
      <c r="P36" s="134"/>
      <c r="Q36" s="123">
        <f t="shared" si="0"/>
        <v>75154.389999999985</v>
      </c>
      <c r="R36" s="124"/>
      <c r="S36" s="125"/>
      <c r="T36" s="136"/>
      <c r="U36" s="10"/>
      <c r="V36" s="10"/>
      <c r="W36" s="10"/>
    </row>
    <row r="37" spans="2:51" x14ac:dyDescent="0.25">
      <c r="B37" s="130" t="s">
        <v>47</v>
      </c>
      <c r="C37" s="131"/>
      <c r="D37" s="131"/>
      <c r="E37" s="131"/>
      <c r="F37" s="131"/>
      <c r="G37" s="131"/>
      <c r="H37" s="131"/>
      <c r="I37" s="132"/>
      <c r="J37" s="85">
        <v>0</v>
      </c>
      <c r="K37" s="85"/>
      <c r="L37" s="133">
        <v>0</v>
      </c>
      <c r="M37" s="133"/>
      <c r="N37" s="133"/>
      <c r="O37" s="134">
        <v>0</v>
      </c>
      <c r="P37" s="134"/>
      <c r="Q37" s="123">
        <f t="shared" si="0"/>
        <v>0</v>
      </c>
      <c r="R37" s="124"/>
      <c r="S37" s="125"/>
      <c r="T37" s="136"/>
      <c r="U37" s="10"/>
      <c r="V37" s="10"/>
      <c r="W37" s="10"/>
    </row>
    <row r="38" spans="2:51" x14ac:dyDescent="0.25">
      <c r="B38" s="137" t="s">
        <v>48</v>
      </c>
      <c r="C38" s="138"/>
      <c r="D38" s="138"/>
      <c r="E38" s="138"/>
      <c r="F38" s="138"/>
      <c r="G38" s="138"/>
      <c r="H38" s="138"/>
      <c r="I38" s="139"/>
      <c r="J38" s="140">
        <v>0</v>
      </c>
      <c r="K38" s="140"/>
      <c r="L38" s="141">
        <v>0</v>
      </c>
      <c r="M38" s="141"/>
      <c r="N38" s="141"/>
      <c r="O38" s="142">
        <v>0</v>
      </c>
      <c r="P38" s="142"/>
      <c r="Q38" s="143">
        <f t="shared" si="0"/>
        <v>0</v>
      </c>
      <c r="R38" s="144"/>
      <c r="S38" s="145"/>
      <c r="T38" s="136"/>
      <c r="U38" s="10"/>
      <c r="V38" s="10"/>
      <c r="W38" s="10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 t="s">
        <v>49</v>
      </c>
      <c r="AS38" s="147"/>
      <c r="AT38" s="147"/>
      <c r="AU38" s="147"/>
      <c r="AV38" s="147"/>
      <c r="AW38" s="148" t="s">
        <v>50</v>
      </c>
      <c r="AX38" s="148"/>
      <c r="AY38" s="149" t="s">
        <v>51</v>
      </c>
    </row>
    <row r="39" spans="2:51" ht="18" customHeight="1" x14ac:dyDescent="0.25">
      <c r="B39" s="150" t="s">
        <v>52</v>
      </c>
      <c r="C39" s="151"/>
      <c r="D39" s="151"/>
      <c r="E39" s="151"/>
      <c r="F39" s="151"/>
      <c r="G39" s="152"/>
      <c r="H39" s="153"/>
      <c r="I39" s="154"/>
      <c r="J39" s="154"/>
      <c r="K39" s="154"/>
      <c r="L39" s="154"/>
      <c r="M39" s="154"/>
      <c r="N39" s="154"/>
      <c r="O39" s="154"/>
      <c r="P39" s="155"/>
      <c r="Q39" s="156">
        <v>0</v>
      </c>
      <c r="R39" s="156"/>
      <c r="S39" s="156"/>
      <c r="T39" s="157"/>
      <c r="U39" s="158"/>
      <c r="V39" s="158"/>
      <c r="W39" s="159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60" t="s">
        <v>53</v>
      </c>
      <c r="AS39" s="160"/>
      <c r="AT39" s="160"/>
      <c r="AU39" s="160" t="s">
        <v>54</v>
      </c>
      <c r="AV39" s="160"/>
      <c r="AW39" s="161" t="s">
        <v>53</v>
      </c>
      <c r="AX39" s="161" t="s">
        <v>54</v>
      </c>
      <c r="AY39" s="149"/>
    </row>
    <row r="40" spans="2:5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57"/>
      <c r="R40" s="158"/>
      <c r="S40" s="159"/>
      <c r="T40" s="157"/>
      <c r="U40" s="158"/>
      <c r="V40" s="158"/>
      <c r="W40" s="159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163"/>
      <c r="AT40" s="163"/>
      <c r="AU40" s="161"/>
      <c r="AV40" s="161"/>
      <c r="AW40" s="163"/>
      <c r="AX40" s="161"/>
      <c r="AY40" s="164"/>
    </row>
    <row r="41" spans="2:51" ht="15" customHeight="1" x14ac:dyDescent="0.25">
      <c r="B41" s="165" t="s">
        <v>55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8" t="s">
        <v>56</v>
      </c>
      <c r="R41" s="168"/>
      <c r="S41" s="168"/>
      <c r="T41" s="169"/>
      <c r="U41" s="170" t="s">
        <v>57</v>
      </c>
      <c r="V41" s="168"/>
      <c r="W41" s="169"/>
      <c r="AC41" s="171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3">
        <f>AR144</f>
        <v>0</v>
      </c>
      <c r="AS41" s="173"/>
      <c r="AT41" s="173"/>
      <c r="AU41" s="174">
        <f>AU144</f>
        <v>0</v>
      </c>
      <c r="AV41" s="174"/>
      <c r="AW41" s="175">
        <f>AW144</f>
        <v>0</v>
      </c>
      <c r="AX41" s="176">
        <f>AX144</f>
        <v>0</v>
      </c>
      <c r="AY41" s="177">
        <f>AX41-AU41</f>
        <v>0</v>
      </c>
    </row>
    <row r="42" spans="2:51" ht="26.25" customHeight="1" x14ac:dyDescent="0.25">
      <c r="B42" s="178" t="s">
        <v>58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 t="s">
        <v>53</v>
      </c>
      <c r="R42" s="181"/>
      <c r="S42" s="181"/>
      <c r="T42" s="182" t="s">
        <v>59</v>
      </c>
      <c r="U42" s="181" t="s">
        <v>53</v>
      </c>
      <c r="V42" s="181"/>
      <c r="W42" s="183" t="s">
        <v>59</v>
      </c>
      <c r="AC42" s="184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7"/>
      <c r="AV42" s="187"/>
      <c r="AW42" s="188"/>
      <c r="AX42" s="189"/>
      <c r="AY42" s="190"/>
    </row>
    <row r="43" spans="2:51" ht="14.25" customHeight="1" x14ac:dyDescent="0.25">
      <c r="B43" s="191" t="s">
        <v>60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193"/>
      <c r="S43" s="193"/>
      <c r="T43" s="193"/>
      <c r="U43" s="193"/>
      <c r="V43" s="193"/>
      <c r="W43" s="194"/>
      <c r="AC43" s="184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86"/>
      <c r="AT43" s="186"/>
      <c r="AU43" s="187"/>
      <c r="AV43" s="187"/>
      <c r="AW43" s="188"/>
      <c r="AX43" s="189"/>
      <c r="AY43" s="190"/>
    </row>
    <row r="44" spans="2:51" ht="48.75" customHeight="1" x14ac:dyDescent="0.25">
      <c r="B44" s="195">
        <v>1</v>
      </c>
      <c r="C44" s="196" t="s">
        <v>61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>
        <f>T44*G9*12</f>
        <v>6200.2440000000006</v>
      </c>
      <c r="R44" s="197"/>
      <c r="S44" s="197"/>
      <c r="T44" s="198">
        <v>1.57</v>
      </c>
      <c r="U44" s="199">
        <f>Q44</f>
        <v>6200.2440000000006</v>
      </c>
      <c r="V44" s="200"/>
      <c r="W44" s="201">
        <f>U44/G9/12</f>
        <v>1.57</v>
      </c>
    </row>
    <row r="45" spans="2:51" x14ac:dyDescent="0.25">
      <c r="B45" s="195"/>
      <c r="C45" s="202" t="s">
        <v>62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205"/>
      <c r="R45" s="206"/>
      <c r="S45" s="207"/>
      <c r="T45" s="208"/>
      <c r="U45" s="209"/>
      <c r="V45" s="210"/>
      <c r="W45" s="201"/>
    </row>
    <row r="46" spans="2:51" x14ac:dyDescent="0.25">
      <c r="B46" s="195"/>
      <c r="C46" s="211" t="s">
        <v>63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05"/>
      <c r="R46" s="206"/>
      <c r="S46" s="207"/>
      <c r="T46" s="208"/>
      <c r="U46" s="212"/>
      <c r="V46" s="213"/>
      <c r="W46" s="201"/>
    </row>
    <row r="47" spans="2:51" x14ac:dyDescent="0.25">
      <c r="B47" s="195"/>
      <c r="C47" s="211" t="s">
        <v>64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05"/>
      <c r="R47" s="206"/>
      <c r="S47" s="207"/>
      <c r="T47" s="208"/>
      <c r="U47" s="212"/>
      <c r="V47" s="213"/>
      <c r="W47" s="201"/>
    </row>
    <row r="48" spans="2:51" x14ac:dyDescent="0.25">
      <c r="B48" s="214"/>
      <c r="C48" s="211" t="s">
        <v>65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5"/>
      <c r="R48" s="215"/>
      <c r="S48" s="215"/>
      <c r="T48" s="216"/>
      <c r="U48" s="217"/>
      <c r="V48" s="218"/>
      <c r="W48" s="216"/>
    </row>
    <row r="49" spans="2:23" x14ac:dyDescent="0.25">
      <c r="B49" s="214"/>
      <c r="C49" s="219" t="s">
        <v>66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1"/>
      <c r="Q49" s="222"/>
      <c r="R49" s="222"/>
      <c r="S49" s="222"/>
      <c r="T49" s="216"/>
      <c r="U49" s="217"/>
      <c r="V49" s="218"/>
      <c r="W49" s="216"/>
    </row>
    <row r="50" spans="2:23" x14ac:dyDescent="0.25">
      <c r="B50" s="22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27"/>
      <c r="R50" s="227"/>
      <c r="S50" s="227"/>
      <c r="T50" s="216"/>
      <c r="U50" s="228"/>
      <c r="V50" s="229"/>
      <c r="W50" s="216"/>
    </row>
    <row r="51" spans="2:23" ht="44.25" customHeight="1" x14ac:dyDescent="0.25">
      <c r="B51" s="195">
        <v>2</v>
      </c>
      <c r="C51" s="230" t="s">
        <v>67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09">
        <f>T51*G9*12</f>
        <v>3198.8520000000003</v>
      </c>
      <c r="R51" s="233"/>
      <c r="S51" s="210"/>
      <c r="T51" s="234">
        <v>0.81</v>
      </c>
      <c r="U51" s="209">
        <f>Q51</f>
        <v>3198.8520000000003</v>
      </c>
      <c r="V51" s="210"/>
      <c r="W51" s="234">
        <f>U51/G9/12</f>
        <v>0.81</v>
      </c>
    </row>
    <row r="52" spans="2:23" x14ac:dyDescent="0.25">
      <c r="B52" s="195"/>
      <c r="C52" s="235" t="s">
        <v>62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7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5"/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x14ac:dyDescent="0.25">
      <c r="B54" s="195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8"/>
      <c r="Q54" s="249"/>
      <c r="R54" s="250"/>
      <c r="S54" s="251"/>
      <c r="T54" s="234"/>
      <c r="U54" s="209"/>
      <c r="V54" s="210"/>
      <c r="W54" s="234"/>
    </row>
    <row r="55" spans="2:23" x14ac:dyDescent="0.25">
      <c r="B55" s="195">
        <v>3</v>
      </c>
      <c r="C55" s="230" t="s">
        <v>68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2"/>
      <c r="Q55" s="252">
        <f>T55*G9*12</f>
        <v>4225.6440000000002</v>
      </c>
      <c r="R55" s="252"/>
      <c r="S55" s="252"/>
      <c r="T55" s="208">
        <v>1.07</v>
      </c>
      <c r="U55" s="209">
        <f>Q55</f>
        <v>4225.6440000000002</v>
      </c>
      <c r="V55" s="210"/>
      <c r="W55" s="234">
        <f>U55/G9/12</f>
        <v>1.07</v>
      </c>
    </row>
    <row r="56" spans="2:23" x14ac:dyDescent="0.25">
      <c r="B56" s="195"/>
      <c r="C56" s="202" t="s">
        <v>62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53"/>
      <c r="R56" s="254"/>
      <c r="S56" s="255"/>
      <c r="T56" s="208"/>
      <c r="U56" s="209"/>
      <c r="V56" s="210"/>
      <c r="W56" s="234"/>
    </row>
    <row r="57" spans="2:23" x14ac:dyDescent="0.25">
      <c r="B57" s="256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22"/>
      <c r="R57" s="222"/>
      <c r="S57" s="222"/>
      <c r="T57" s="216"/>
      <c r="U57" s="257"/>
      <c r="V57" s="258"/>
      <c r="W57" s="216"/>
    </row>
    <row r="58" spans="2:23" s="111" customFormat="1" ht="30.75" customHeight="1" x14ac:dyDescent="0.25">
      <c r="B58" s="259" t="s">
        <v>69</v>
      </c>
      <c r="C58" s="260" t="s">
        <v>70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1">
        <f>T58*G9*12</f>
        <v>3317.3280000000004</v>
      </c>
      <c r="R58" s="262"/>
      <c r="S58" s="263"/>
      <c r="T58" s="234">
        <v>0.84</v>
      </c>
      <c r="U58" s="209">
        <f>Q58</f>
        <v>3317.3280000000004</v>
      </c>
      <c r="V58" s="210"/>
      <c r="W58" s="234">
        <f>U58/G9/12</f>
        <v>0.84</v>
      </c>
    </row>
    <row r="59" spans="2:23" s="93" customFormat="1" hidden="1" x14ac:dyDescent="0.25">
      <c r="B59" s="256"/>
      <c r="C59" s="211" t="s">
        <v>71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22"/>
      <c r="R59" s="222"/>
      <c r="S59" s="222"/>
      <c r="T59" s="216"/>
      <c r="U59" s="228"/>
      <c r="V59" s="229"/>
      <c r="W59" s="216"/>
    </row>
    <row r="60" spans="2:23" hidden="1" x14ac:dyDescent="0.25">
      <c r="B60" s="256"/>
      <c r="C60" s="211" t="s">
        <v>72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22"/>
      <c r="R60" s="222"/>
      <c r="S60" s="222"/>
      <c r="T60" s="216"/>
      <c r="U60" s="228"/>
      <c r="V60" s="229"/>
      <c r="W60" s="216"/>
    </row>
    <row r="61" spans="2:23" hidden="1" x14ac:dyDescent="0.25">
      <c r="B61" s="256"/>
      <c r="C61" s="211" t="s">
        <v>72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22"/>
      <c r="R61" s="222"/>
      <c r="S61" s="222"/>
      <c r="T61" s="216"/>
      <c r="U61" s="228"/>
      <c r="V61" s="229"/>
      <c r="W61" s="216"/>
    </row>
    <row r="62" spans="2:23" hidden="1" x14ac:dyDescent="0.25">
      <c r="B62" s="256"/>
      <c r="C62" s="211" t="s">
        <v>73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22"/>
      <c r="R62" s="222"/>
      <c r="S62" s="222"/>
      <c r="T62" s="216"/>
      <c r="U62" s="228"/>
      <c r="V62" s="229"/>
      <c r="W62" s="216"/>
    </row>
    <row r="63" spans="2:23" hidden="1" x14ac:dyDescent="0.25">
      <c r="B63" s="256"/>
      <c r="C63" s="211" t="s">
        <v>74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57"/>
      <c r="R63" s="264"/>
      <c r="S63" s="258"/>
      <c r="T63" s="216"/>
      <c r="U63" s="228"/>
      <c r="V63" s="229"/>
      <c r="W63" s="216"/>
    </row>
    <row r="64" spans="2:23" hidden="1" x14ac:dyDescent="0.25">
      <c r="B64" s="256"/>
      <c r="C64" s="211" t="s">
        <v>75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57"/>
      <c r="R64" s="264"/>
      <c r="S64" s="258"/>
      <c r="T64" s="216"/>
      <c r="U64" s="228"/>
      <c r="V64" s="229"/>
      <c r="W64" s="216"/>
    </row>
    <row r="65" spans="2:23" x14ac:dyDescent="0.25">
      <c r="B65" s="256"/>
      <c r="C65" s="265" t="s">
        <v>76</v>
      </c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  <c r="Q65" s="268"/>
      <c r="R65" s="269"/>
      <c r="S65" s="270"/>
      <c r="T65" s="216"/>
      <c r="U65" s="271"/>
      <c r="V65" s="272"/>
      <c r="W65" s="216"/>
    </row>
    <row r="66" spans="2:23" x14ac:dyDescent="0.25">
      <c r="B66" s="256"/>
      <c r="C66" s="273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268"/>
      <c r="R66" s="269"/>
      <c r="S66" s="270"/>
      <c r="T66" s="216"/>
      <c r="U66" s="271"/>
      <c r="V66" s="272"/>
      <c r="W66" s="216"/>
    </row>
    <row r="67" spans="2:23" x14ac:dyDescent="0.25">
      <c r="B67" s="276" t="s">
        <v>77</v>
      </c>
      <c r="C67" s="277" t="s">
        <v>78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9"/>
      <c r="Q67" s="261">
        <f>T67*G9*4</f>
        <v>0</v>
      </c>
      <c r="R67" s="262"/>
      <c r="S67" s="263"/>
      <c r="T67" s="242">
        <v>0</v>
      </c>
      <c r="U67" s="209">
        <f>Q67</f>
        <v>0</v>
      </c>
      <c r="V67" s="210"/>
      <c r="W67" s="234">
        <f>U67/G9/4</f>
        <v>0</v>
      </c>
    </row>
    <row r="68" spans="2:23" ht="29.25" customHeight="1" x14ac:dyDescent="0.25">
      <c r="B68" s="256"/>
      <c r="C68" s="280" t="s">
        <v>79</v>
      </c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2"/>
      <c r="Q68" s="257"/>
      <c r="R68" s="264"/>
      <c r="S68" s="258"/>
      <c r="T68" s="270"/>
      <c r="U68" s="217"/>
      <c r="V68" s="218"/>
      <c r="W68" s="216"/>
    </row>
    <row r="69" spans="2:23" x14ac:dyDescent="0.25">
      <c r="B69" s="256"/>
      <c r="C69" s="219" t="s">
        <v>80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1"/>
      <c r="Q69" s="268"/>
      <c r="R69" s="269"/>
      <c r="S69" s="270"/>
      <c r="T69" s="270"/>
      <c r="U69" s="217"/>
      <c r="V69" s="218"/>
      <c r="W69" s="216"/>
    </row>
    <row r="70" spans="2:23" x14ac:dyDescent="0.25">
      <c r="B70" s="256"/>
      <c r="C70" s="283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5"/>
      <c r="Q70" s="268"/>
      <c r="R70" s="269"/>
      <c r="S70" s="270"/>
      <c r="T70" s="270"/>
      <c r="U70" s="286"/>
      <c r="V70" s="287"/>
      <c r="W70" s="216"/>
    </row>
    <row r="71" spans="2:23" x14ac:dyDescent="0.25">
      <c r="B71" s="276" t="s">
        <v>81</v>
      </c>
      <c r="C71" s="288" t="s">
        <v>82</v>
      </c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90"/>
      <c r="Q71" s="209">
        <f>T71*G9*3</f>
        <v>0</v>
      </c>
      <c r="R71" s="233"/>
      <c r="S71" s="210"/>
      <c r="T71" s="242">
        <v>0</v>
      </c>
      <c r="U71" s="209">
        <f>Q71</f>
        <v>0</v>
      </c>
      <c r="V71" s="210"/>
      <c r="W71" s="234">
        <f>U71/G9/3</f>
        <v>0</v>
      </c>
    </row>
    <row r="72" spans="2:23" x14ac:dyDescent="0.25">
      <c r="B72" s="256"/>
      <c r="C72" s="291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3"/>
      <c r="Q72" s="268"/>
      <c r="R72" s="269"/>
      <c r="S72" s="270"/>
      <c r="T72" s="270"/>
      <c r="U72" s="217"/>
      <c r="V72" s="218"/>
      <c r="W72" s="216"/>
    </row>
    <row r="73" spans="2:23" x14ac:dyDescent="0.25">
      <c r="B73" s="276" t="s">
        <v>83</v>
      </c>
      <c r="C73" s="294" t="s">
        <v>84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5">
        <f>T73*G9*12</f>
        <v>118.47600000000001</v>
      </c>
      <c r="R73" s="295"/>
      <c r="S73" s="295"/>
      <c r="T73" s="234">
        <v>0.03</v>
      </c>
      <c r="U73" s="209">
        <f>Q73</f>
        <v>118.47600000000001</v>
      </c>
      <c r="V73" s="210"/>
      <c r="W73" s="234">
        <f>U73/G9/12</f>
        <v>3.0000000000000002E-2</v>
      </c>
    </row>
    <row r="74" spans="2:23" x14ac:dyDescent="0.25">
      <c r="B74" s="256"/>
      <c r="C74" s="296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8"/>
      <c r="Q74" s="299"/>
      <c r="R74" s="300"/>
      <c r="S74" s="301"/>
      <c r="T74" s="270"/>
      <c r="U74" s="286"/>
      <c r="V74" s="287"/>
      <c r="W74" s="216"/>
    </row>
    <row r="75" spans="2:23" s="307" customFormat="1" x14ac:dyDescent="0.25">
      <c r="B75" s="276" t="s">
        <v>85</v>
      </c>
      <c r="C75" s="288" t="s">
        <v>86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90"/>
      <c r="Q75" s="302">
        <f>Q76+Q77</f>
        <v>0</v>
      </c>
      <c r="R75" s="303"/>
      <c r="S75" s="304"/>
      <c r="T75" s="242">
        <f>T76+T77</f>
        <v>0</v>
      </c>
      <c r="U75" s="305">
        <f>U76+U77</f>
        <v>0</v>
      </c>
      <c r="V75" s="306"/>
      <c r="W75" s="234">
        <f>W76+W77</f>
        <v>0</v>
      </c>
    </row>
    <row r="76" spans="2:23" x14ac:dyDescent="0.25">
      <c r="B76" s="256"/>
      <c r="C76" s="219" t="s">
        <v>86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1"/>
      <c r="Q76" s="302">
        <f>T76*G10*12</f>
        <v>0</v>
      </c>
      <c r="R76" s="303"/>
      <c r="S76" s="304"/>
      <c r="T76" s="242"/>
      <c r="U76" s="305">
        <f>Q76</f>
        <v>0</v>
      </c>
      <c r="V76" s="306"/>
      <c r="W76" s="234">
        <f>U76/G10/12</f>
        <v>0</v>
      </c>
    </row>
    <row r="77" spans="2:23" x14ac:dyDescent="0.25">
      <c r="B77" s="256"/>
      <c r="C77" s="219" t="s">
        <v>87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1"/>
      <c r="Q77" s="308">
        <f>T77*G9*12</f>
        <v>0</v>
      </c>
      <c r="R77" s="309"/>
      <c r="S77" s="310"/>
      <c r="T77" s="270"/>
      <c r="U77" s="228">
        <v>0</v>
      </c>
      <c r="V77" s="229"/>
      <c r="W77" s="216">
        <f>U77/G9/12</f>
        <v>0</v>
      </c>
    </row>
    <row r="78" spans="2:23" x14ac:dyDescent="0.25">
      <c r="B78" s="256"/>
      <c r="C78" s="296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9"/>
      <c r="R78" s="300"/>
      <c r="S78" s="301"/>
      <c r="T78" s="270"/>
      <c r="U78" s="217"/>
      <c r="V78" s="218"/>
      <c r="W78" s="216"/>
    </row>
    <row r="79" spans="2:23" x14ac:dyDescent="0.25">
      <c r="B79" s="311">
        <v>9</v>
      </c>
      <c r="C79" s="312" t="s">
        <v>88</v>
      </c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261"/>
      <c r="R79" s="262"/>
      <c r="S79" s="263"/>
      <c r="T79" s="270"/>
      <c r="U79" s="209"/>
      <c r="V79" s="210"/>
      <c r="W79" s="234"/>
    </row>
    <row r="80" spans="2:23" x14ac:dyDescent="0.25">
      <c r="B80" s="214"/>
      <c r="C80" s="211" t="s">
        <v>89</v>
      </c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314">
        <f>T80*G9*12</f>
        <v>13822.2</v>
      </c>
      <c r="R80" s="314"/>
      <c r="S80" s="314"/>
      <c r="T80" s="216">
        <v>3.5</v>
      </c>
      <c r="U80" s="257">
        <f>Q80</f>
        <v>13822.2</v>
      </c>
      <c r="V80" s="258"/>
      <c r="W80" s="216">
        <f>U80/G9/12</f>
        <v>3.5</v>
      </c>
    </row>
    <row r="81" spans="2:23" x14ac:dyDescent="0.25">
      <c r="B81" s="214"/>
      <c r="C81" s="211" t="s">
        <v>90</v>
      </c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22">
        <f>T81*G9*4</f>
        <v>0</v>
      </c>
      <c r="R81" s="222"/>
      <c r="S81" s="222"/>
      <c r="T81" s="216">
        <v>0</v>
      </c>
      <c r="U81" s="257">
        <f>Q81</f>
        <v>0</v>
      </c>
      <c r="V81" s="258"/>
      <c r="W81" s="216">
        <f>U81/G9/4</f>
        <v>0</v>
      </c>
    </row>
    <row r="82" spans="2:23" x14ac:dyDescent="0.25">
      <c r="B82" s="214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22"/>
      <c r="R82" s="222"/>
      <c r="S82" s="222"/>
      <c r="T82" s="216"/>
      <c r="U82" s="257"/>
      <c r="V82" s="258"/>
      <c r="W82" s="216"/>
    </row>
    <row r="83" spans="2:23" x14ac:dyDescent="0.25">
      <c r="B83" s="214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22"/>
      <c r="R83" s="222"/>
      <c r="S83" s="222"/>
      <c r="T83" s="216"/>
      <c r="U83" s="228"/>
      <c r="V83" s="229"/>
      <c r="W83" s="216"/>
    </row>
    <row r="84" spans="2:23" x14ac:dyDescent="0.25">
      <c r="B84" s="311">
        <v>10</v>
      </c>
      <c r="C84" s="312" t="s">
        <v>91</v>
      </c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5"/>
      <c r="R84" s="316"/>
      <c r="S84" s="317"/>
      <c r="T84" s="318"/>
      <c r="U84" s="305"/>
      <c r="V84" s="306"/>
      <c r="W84" s="234"/>
    </row>
    <row r="85" spans="2:23" x14ac:dyDescent="0.25">
      <c r="B85" s="214"/>
      <c r="C85" s="211" t="s">
        <v>92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319">
        <f>T85*G9*12</f>
        <v>15599.340000000002</v>
      </c>
      <c r="R85" s="319"/>
      <c r="S85" s="319"/>
      <c r="T85" s="216">
        <v>3.95</v>
      </c>
      <c r="U85" s="228">
        <f>Q85</f>
        <v>15599.340000000002</v>
      </c>
      <c r="V85" s="229"/>
      <c r="W85" s="216">
        <f>U85/G9/12</f>
        <v>3.9500000000000006</v>
      </c>
    </row>
    <row r="86" spans="2:23" x14ac:dyDescent="0.25">
      <c r="B86" s="214"/>
      <c r="C86" s="211" t="s">
        <v>93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319">
        <f>T86*G9*12</f>
        <v>8806.7160000000003</v>
      </c>
      <c r="R86" s="319"/>
      <c r="S86" s="319"/>
      <c r="T86" s="216">
        <v>2.23</v>
      </c>
      <c r="U86" s="228">
        <f>Q86</f>
        <v>8806.7160000000003</v>
      </c>
      <c r="V86" s="229"/>
      <c r="W86" s="216">
        <f>U86/G9/12</f>
        <v>2.23</v>
      </c>
    </row>
    <row r="87" spans="2:23" x14ac:dyDescent="0.25">
      <c r="B87" s="214"/>
      <c r="C87" s="296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57"/>
      <c r="R87" s="264"/>
      <c r="S87" s="258"/>
      <c r="T87" s="269"/>
      <c r="U87" s="257"/>
      <c r="V87" s="258"/>
      <c r="W87" s="216"/>
    </row>
    <row r="88" spans="2:23" x14ac:dyDescent="0.25">
      <c r="B88" s="320">
        <v>11</v>
      </c>
      <c r="C88" s="321" t="s">
        <v>94</v>
      </c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2">
        <f>T88*G9*12</f>
        <v>0</v>
      </c>
      <c r="R88" s="322"/>
      <c r="S88" s="322"/>
      <c r="T88" s="323">
        <v>0</v>
      </c>
      <c r="U88" s="305">
        <f>Q88</f>
        <v>0</v>
      </c>
      <c r="V88" s="306"/>
      <c r="W88" s="234">
        <f>U88/G9/12</f>
        <v>0</v>
      </c>
    </row>
    <row r="89" spans="2:23" x14ac:dyDescent="0.25">
      <c r="B89" s="320"/>
      <c r="C89" s="324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6"/>
      <c r="Q89" s="327"/>
      <c r="R89" s="328"/>
      <c r="S89" s="329"/>
      <c r="T89" s="323"/>
      <c r="U89" s="330"/>
      <c r="V89" s="331"/>
      <c r="W89" s="234"/>
    </row>
    <row r="90" spans="2:23" x14ac:dyDescent="0.25">
      <c r="B90" s="332" t="s">
        <v>95</v>
      </c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3">
        <f>Q44+Q51+Q58+Q67+Q71+Q73+Q75+Q80+Q81+Q85+Q86+Q87+Q88+Q82+Q55</f>
        <v>55288.80000000001</v>
      </c>
      <c r="R90" s="334"/>
      <c r="S90" s="334"/>
      <c r="T90" s="335">
        <f>T44+T51+T55+T58+T67+T71+T73+T75+T80+T81+T85+T86+T87+T88+T82</f>
        <v>14</v>
      </c>
      <c r="U90" s="336">
        <f>U44+U51+U58+U67+U71+U73+U75+U85+U86+U88+U80+U81+U82+U55</f>
        <v>55288.800000000003</v>
      </c>
      <c r="V90" s="337"/>
      <c r="W90" s="234">
        <f>W44+W51+W58+W67+W71+W75+W80+W85+W86+W88+W73+W81+W82+W55</f>
        <v>14</v>
      </c>
    </row>
    <row r="91" spans="2:23" x14ac:dyDescent="0.25"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9"/>
      <c r="R91" s="340"/>
      <c r="S91" s="340"/>
      <c r="T91" s="341"/>
      <c r="U91" s="342"/>
      <c r="V91" s="342"/>
      <c r="W91" s="343"/>
    </row>
    <row r="92" spans="2:23" ht="33" customHeight="1" x14ac:dyDescent="0.25">
      <c r="B92" s="344" t="s">
        <v>96</v>
      </c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6"/>
      <c r="U92" s="347">
        <f>O24-U90</f>
        <v>-42796.630000000005</v>
      </c>
      <c r="V92" s="348"/>
      <c r="W92" s="349"/>
    </row>
    <row r="93" spans="2:23" x14ac:dyDescent="0.25">
      <c r="B93" s="350" t="s">
        <v>97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2"/>
      <c r="W93" s="353"/>
    </row>
    <row r="94" spans="2:23" x14ac:dyDescent="0.25">
      <c r="B94" s="354" t="s">
        <v>98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6"/>
      <c r="T94" s="357"/>
      <c r="U94" s="358">
        <v>0</v>
      </c>
      <c r="V94" s="359"/>
      <c r="W94" s="353"/>
    </row>
    <row r="95" spans="2:23" x14ac:dyDescent="0.25">
      <c r="B95" s="360" t="s">
        <v>99</v>
      </c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2"/>
      <c r="T95" s="363"/>
      <c r="U95" s="358">
        <f>O29</f>
        <v>0</v>
      </c>
      <c r="V95" s="359"/>
      <c r="W95" s="364"/>
    </row>
    <row r="96" spans="2:23" x14ac:dyDescent="0.25">
      <c r="B96" s="365" t="s">
        <v>100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7"/>
      <c r="T96" s="368"/>
      <c r="U96" s="369">
        <f>U94+U95</f>
        <v>0</v>
      </c>
      <c r="V96" s="370"/>
      <c r="W96" s="353"/>
    </row>
    <row r="97" spans="2:23" x14ac:dyDescent="0.25">
      <c r="B97" s="371">
        <v>1</v>
      </c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3"/>
      <c r="U97" s="374"/>
      <c r="V97" s="374"/>
      <c r="W97" s="353"/>
    </row>
    <row r="98" spans="2:23" x14ac:dyDescent="0.25">
      <c r="B98" s="371">
        <v>2</v>
      </c>
      <c r="C98" s="375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3"/>
      <c r="U98" s="308"/>
      <c r="V98" s="310"/>
      <c r="W98" s="353"/>
    </row>
    <row r="99" spans="2:23" x14ac:dyDescent="0.25">
      <c r="B99" s="371">
        <v>3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3"/>
      <c r="U99" s="319">
        <v>0</v>
      </c>
      <c r="V99" s="319"/>
      <c r="W99" s="353"/>
    </row>
    <row r="100" spans="2:23" x14ac:dyDescent="0.25">
      <c r="B100" s="378" t="s">
        <v>101</v>
      </c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81"/>
      <c r="U100" s="382">
        <f>U97+U98+U99</f>
        <v>0</v>
      </c>
      <c r="V100" s="383"/>
      <c r="W100" s="353"/>
    </row>
    <row r="101" spans="2:23" x14ac:dyDescent="0.25">
      <c r="B101" s="384" t="s">
        <v>102</v>
      </c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6"/>
      <c r="T101" s="387"/>
      <c r="U101" s="388">
        <f>U96-U100</f>
        <v>0</v>
      </c>
      <c r="V101" s="389"/>
      <c r="W101" s="353"/>
    </row>
    <row r="102" spans="2:23" x14ac:dyDescent="0.25">
      <c r="B102" s="390"/>
      <c r="C102" s="391" t="s">
        <v>103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4"/>
      <c r="U102" s="392"/>
      <c r="V102" s="392"/>
      <c r="W102" s="353"/>
    </row>
    <row r="103" spans="2:23" x14ac:dyDescent="0.25">
      <c r="B103" s="393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5"/>
      <c r="R103" s="395"/>
      <c r="S103" s="395"/>
      <c r="T103" s="396"/>
      <c r="U103" s="397"/>
      <c r="V103" s="397"/>
      <c r="W103" s="353"/>
    </row>
    <row r="104" spans="2:23" x14ac:dyDescent="0.25">
      <c r="B104" s="393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9"/>
      <c r="U104" s="400"/>
      <c r="V104" s="400"/>
      <c r="W104" s="353"/>
    </row>
    <row r="105" spans="2:23" x14ac:dyDescent="0.25">
      <c r="B105" s="393"/>
      <c r="C105" s="394" t="s">
        <v>104</v>
      </c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53"/>
    </row>
    <row r="106" spans="2:23" x14ac:dyDescent="0.25">
      <c r="B106" s="393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2"/>
      <c r="R106" s="402"/>
      <c r="S106" s="402"/>
      <c r="T106" s="399"/>
      <c r="U106" s="400"/>
      <c r="V106" s="400"/>
      <c r="W106" s="353"/>
    </row>
    <row r="107" spans="2:23" x14ac:dyDescent="0.25">
      <c r="B107" s="403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404"/>
      <c r="R107" s="404"/>
      <c r="S107" s="404"/>
      <c r="T107" s="405"/>
      <c r="U107" s="406"/>
      <c r="V107" s="406"/>
      <c r="W107" s="364"/>
    </row>
    <row r="108" spans="2:23" x14ac:dyDescent="0.25">
      <c r="B108" s="403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407"/>
      <c r="R108" s="407"/>
      <c r="S108" s="407"/>
      <c r="T108" s="408"/>
      <c r="U108" s="406"/>
      <c r="V108" s="406"/>
      <c r="W108" s="364"/>
    </row>
    <row r="109" spans="2:23" x14ac:dyDescent="0.25">
      <c r="B109" s="409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410"/>
      <c r="R109" s="410"/>
      <c r="S109" s="410"/>
      <c r="T109" s="343"/>
      <c r="U109" s="406"/>
      <c r="V109" s="406"/>
      <c r="W109" s="364"/>
    </row>
    <row r="110" spans="2:23" x14ac:dyDescent="0.25">
      <c r="B110" s="409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411"/>
      <c r="R110" s="411"/>
      <c r="S110" s="411"/>
      <c r="T110" s="412"/>
      <c r="U110" s="413"/>
      <c r="V110" s="413"/>
      <c r="W110" s="353"/>
    </row>
    <row r="111" spans="2:23" x14ac:dyDescent="0.25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5"/>
      <c r="R111" s="415"/>
      <c r="S111" s="415"/>
      <c r="T111" s="416"/>
      <c r="U111" s="417"/>
      <c r="V111" s="417"/>
      <c r="W111" s="353"/>
    </row>
    <row r="112" spans="2:23" x14ac:dyDescent="0.25"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</row>
    <row r="113" spans="2:23" x14ac:dyDescent="0.25">
      <c r="B113" s="418"/>
      <c r="C113" s="419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20"/>
      <c r="U113" s="421"/>
      <c r="V113" s="421"/>
      <c r="W113" s="421"/>
    </row>
    <row r="114" spans="2:23" x14ac:dyDescent="0.25">
      <c r="B114" s="422"/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3"/>
      <c r="V114" s="423"/>
      <c r="W114" s="416"/>
    </row>
    <row r="115" spans="2:23" x14ac:dyDescent="0.25"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4"/>
      <c r="V115" s="425"/>
      <c r="W115" s="416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5"/>
      <c r="V116" s="425"/>
      <c r="W116" s="416"/>
    </row>
    <row r="117" spans="2:23" x14ac:dyDescent="0.25"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03"/>
      <c r="U117" s="427"/>
      <c r="V117" s="427"/>
      <c r="W117" s="416"/>
    </row>
    <row r="118" spans="2:23" x14ac:dyDescent="0.25">
      <c r="B118" s="428"/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  <c r="Q118" s="428"/>
      <c r="R118" s="428"/>
      <c r="S118" s="428"/>
      <c r="T118" s="429"/>
      <c r="U118" s="427"/>
      <c r="V118" s="427"/>
      <c r="W118" s="416"/>
    </row>
    <row r="119" spans="2:23" x14ac:dyDescent="0.25"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  <c r="R119" s="428"/>
      <c r="S119" s="428"/>
      <c r="T119" s="429"/>
      <c r="U119" s="427"/>
      <c r="V119" s="427"/>
      <c r="W119" s="416"/>
    </row>
    <row r="120" spans="2:23" x14ac:dyDescent="0.25">
      <c r="B120" s="430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431"/>
      <c r="U120" s="432"/>
      <c r="V120" s="432"/>
      <c r="W120" s="416"/>
    </row>
    <row r="121" spans="2:23" x14ac:dyDescent="0.25">
      <c r="B121" s="430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431"/>
      <c r="U121" s="413"/>
      <c r="V121" s="413"/>
      <c r="W121" s="416"/>
    </row>
    <row r="122" spans="2:23" x14ac:dyDescent="0.25"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8"/>
      <c r="T122" s="429"/>
      <c r="U122" s="427"/>
      <c r="V122" s="427"/>
      <c r="W122" s="416"/>
    </row>
    <row r="123" spans="2:23" x14ac:dyDescent="0.25">
      <c r="B123" s="433"/>
      <c r="C123" s="433"/>
      <c r="D123" s="433"/>
      <c r="E123" s="433"/>
      <c r="F123" s="433"/>
      <c r="G123" s="433"/>
      <c r="H123" s="434"/>
      <c r="I123" s="434"/>
      <c r="J123" s="434"/>
      <c r="K123" s="434"/>
      <c r="L123" s="434"/>
      <c r="M123" s="434"/>
      <c r="N123" s="434"/>
      <c r="O123" s="434"/>
      <c r="P123" s="434"/>
      <c r="Q123" s="416"/>
      <c r="R123" s="416"/>
      <c r="S123" s="416"/>
      <c r="T123" s="416"/>
      <c r="U123" s="435"/>
      <c r="V123" s="435"/>
      <c r="W123" s="416"/>
    </row>
    <row r="124" spans="2:23" x14ac:dyDescent="0.25"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16"/>
    </row>
    <row r="125" spans="2:23" x14ac:dyDescent="0.25"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9"/>
      <c r="U125" s="406"/>
      <c r="V125" s="406"/>
      <c r="W125" s="416"/>
    </row>
    <row r="126" spans="2:23" x14ac:dyDescent="0.25"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8"/>
      <c r="T126" s="429"/>
      <c r="U126" s="406"/>
      <c r="V126" s="406"/>
      <c r="W126" s="416"/>
    </row>
  </sheetData>
  <mergeCells count="357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Шевчен.89(17)</vt:lpstr>
      <vt:lpstr>'Шевчен.89(17)'!Область_печати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2018-04-01T20:08:05Z</dcterms:created>
  <dcterms:modified xsi:type="dcterms:W3CDTF">2018-04-01T20:08:06Z</dcterms:modified>
</cp:coreProperties>
</file>