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y\Desktop\Отчеты на 2018год\"/>
    </mc:Choice>
  </mc:AlternateContent>
  <bookViews>
    <workbookView xWindow="0" yWindow="0" windowWidth="28800" windowHeight="11745"/>
  </bookViews>
  <sheets>
    <sheet name="Чапаева 11" sheetId="1" r:id="rId1"/>
  </sheets>
  <definedNames>
    <definedName name="_xlnm.Print_Area" localSheetId="0">'Чапаева 11'!$A$1:$W$139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3" i="1" l="1"/>
  <c r="U109" i="1"/>
  <c r="U114" i="1" s="1"/>
  <c r="U108" i="1"/>
  <c r="U101" i="1"/>
  <c r="W101" i="1" s="1"/>
  <c r="Q101" i="1"/>
  <c r="U98" i="1"/>
  <c r="W98" i="1" s="1"/>
  <c r="Q98" i="1"/>
  <c r="U97" i="1"/>
  <c r="Q97" i="1"/>
  <c r="Q93" i="1"/>
  <c r="W92" i="1"/>
  <c r="Q92" i="1"/>
  <c r="W88" i="1"/>
  <c r="Q88" i="1"/>
  <c r="Q86" i="1" s="1"/>
  <c r="W87" i="1"/>
  <c r="W86" i="1" s="1"/>
  <c r="U87" i="1"/>
  <c r="Q87" i="1"/>
  <c r="U86" i="1"/>
  <c r="T86" i="1"/>
  <c r="T103" i="1" s="1"/>
  <c r="Q84" i="1"/>
  <c r="W81" i="1"/>
  <c r="Q81" i="1"/>
  <c r="Q72" i="1"/>
  <c r="U72" i="1" s="1"/>
  <c r="W72" i="1" s="1"/>
  <c r="Q61" i="1"/>
  <c r="U61" i="1" s="1"/>
  <c r="W61" i="1" s="1"/>
  <c r="W49" i="1"/>
  <c r="U49" i="1"/>
  <c r="Q49" i="1"/>
  <c r="U44" i="1"/>
  <c r="Q44" i="1"/>
  <c r="AX41" i="1"/>
  <c r="AY41" i="1" s="1"/>
  <c r="AW41" i="1"/>
  <c r="AU41" i="1"/>
  <c r="AR41" i="1"/>
  <c r="Q38" i="1"/>
  <c r="Q37" i="1"/>
  <c r="Q36" i="1"/>
  <c r="O35" i="1"/>
  <c r="L35" i="1"/>
  <c r="Q35" i="1" s="1"/>
  <c r="Q34" i="1"/>
  <c r="O33" i="1"/>
  <c r="J33" i="1"/>
  <c r="Q32" i="1"/>
  <c r="Q31" i="1"/>
  <c r="Q30" i="1"/>
  <c r="Q29" i="1"/>
  <c r="Q28" i="1"/>
  <c r="Q27" i="1"/>
  <c r="Q26" i="1"/>
  <c r="O24" i="1"/>
  <c r="Q22" i="1"/>
  <c r="Q21" i="1" s="1"/>
  <c r="O21" i="1"/>
  <c r="L21" i="1"/>
  <c r="J21" i="1"/>
  <c r="U103" i="1" l="1"/>
  <c r="U105" i="1"/>
  <c r="Q103" i="1"/>
  <c r="L23" i="1" s="1"/>
  <c r="Q23" i="1" s="1"/>
  <c r="W44" i="1"/>
  <c r="W103" i="1" s="1"/>
  <c r="L33" i="1"/>
  <c r="Q33" i="1" s="1"/>
</calcChain>
</file>

<file path=xl/sharedStrings.xml><?xml version="1.0" encoding="utf-8"?>
<sst xmlns="http://schemas.openxmlformats.org/spreadsheetml/2006/main" count="119" uniqueCount="109">
  <si>
    <t>МУЖРЭП №5</t>
  </si>
  <si>
    <t>Лицевой счет по начислению и расходованию денежных средств</t>
  </si>
  <si>
    <t>период</t>
  </si>
  <si>
    <t>по</t>
  </si>
  <si>
    <t xml:space="preserve">Чапаева 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</si>
  <si>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</si>
  <si>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</si>
  <si>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</si>
  <si>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</si>
  <si>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</si>
  <si>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</si>
  <si>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</si>
  <si>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мягкая</t>
  </si>
  <si>
    <t>Газ, х/в, г/в, ц/отопл., водоотведение, электоснабжение,  лифт.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</si>
  <si>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</si>
  <si>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</si>
  <si>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</si>
  <si>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</si>
  <si>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</si>
  <si>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</si>
  <si>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хвс-494,29, э.э-956,2</t>
  </si>
  <si>
    <t>S подвала (м2)</t>
  </si>
  <si>
    <t>кол-во человек</t>
  </si>
  <si>
    <t>матер-л стен</t>
  </si>
  <si>
    <t>кирпич силикат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</si>
  <si>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</si>
  <si>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</si>
  <si>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</si>
  <si>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</si>
  <si>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</si>
  <si>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</si>
  <si>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</si>
  <si>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</si>
  <si>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</si>
  <si>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</si>
  <si>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</si>
  <si>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</si>
  <si>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</si>
  <si>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</si>
  <si>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</si>
  <si>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</si>
  <si>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</si>
  <si>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</si>
  <si>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</si>
  <si>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</si>
  <si>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обращение ТКО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</si>
  <si>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</si>
  <si>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</si>
  <si>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</si>
  <si>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</si>
  <si>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</si>
  <si>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</si>
  <si>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</si>
  <si>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</si>
  <si>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</si>
  <si>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</si>
  <si>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</si>
  <si>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</si>
  <si>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</si>
  <si>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</si>
  <si>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</si>
  <si>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</si>
  <si>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</si>
  <si>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</si>
  <si>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Очистка кровли от льда и снега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</si>
  <si>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</si>
  <si>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</si>
  <si>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</si>
  <si>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</si>
  <si>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 xml:space="preserve">Обследование труб на тех.этаже </t>
  </si>
  <si>
    <t>Обследование инжинерных сетей хвс,гвс,отопления,водоотведенияя</t>
  </si>
  <si>
    <t>Содержание и тех.обслуживание внутридомового инжинерного оборудования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</si>
  <si>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</si>
  <si>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</si>
  <si>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</si>
  <si>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</si>
  <si>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</si>
  <si>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</si>
  <si>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</si>
  <si>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тех. обслуживание электроустановок</t>
  </si>
  <si>
    <t>5</t>
  </si>
  <si>
    <t>Техническое обслуживание теплосетей</t>
  </si>
  <si>
    <t>Поверка приборов учета тепла</t>
  </si>
  <si>
    <t>Ревизия Т/У системы отопления</t>
  </si>
  <si>
    <t>Проверка на подогрев отопительных приборов с регулировкой, ревизия задвижек, слив и наполнение водой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</si>
  <si>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</si>
  <si>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</si>
  <si>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</si>
  <si>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</si>
  <si>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</si>
  <si>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</si>
  <si>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</si>
  <si>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</si>
  <si>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</si>
  <si>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</si>
  <si>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</si>
  <si>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</si>
  <si>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</si>
  <si>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</si>
  <si>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</si>
  <si>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</t>
    </r>
  </si>
  <si>
    <t xml:space="preserve">Т Е К У Щ И Й  Р Е М О Н Т </t>
  </si>
  <si>
    <t xml:space="preserve">    Остаток по текущему ремонту (резервному фонду)  на 01.01.2018г.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</si>
  <si>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2018г.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</si>
  <si>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</si>
  <si>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</si>
  <si>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31.01.2019г.</t>
    </r>
  </si>
  <si>
    <t xml:space="preserve">Результат                                                                                                                                                                                                                      </t>
  </si>
  <si>
    <t xml:space="preserve">И.о.директора МУ ЖРЭП №5                                         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</si>
</sst>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5F5F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DCDC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46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2" borderId="8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left"/>
    </xf>
    <xf numFmtId="2" fontId="12" fillId="2" borderId="8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8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9" fillId="4" borderId="16" xfId="0" applyFont="1" applyFill="1" applyBorder="1" applyAlignment="1">
      <alignment horizontal="left"/>
    </xf>
    <xf numFmtId="2" fontId="11" fillId="4" borderId="8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/>
    </xf>
    <xf numFmtId="2" fontId="9" fillId="4" borderId="10" xfId="0" applyNumberFormat="1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2" fillId="4" borderId="16" xfId="0" applyFont="1" applyFill="1" applyBorder="1" applyAlignment="1">
      <alignment horizontal="left"/>
    </xf>
    <xf numFmtId="2" fontId="12" fillId="4" borderId="8" xfId="0" applyNumberFormat="1" applyFont="1" applyFill="1" applyBorder="1" applyAlignment="1">
      <alignment horizontal="center" wrapText="1"/>
    </xf>
    <xf numFmtId="2" fontId="13" fillId="4" borderId="5" xfId="0" applyNumberFormat="1" applyFont="1" applyFill="1" applyBorder="1" applyAlignment="1">
      <alignment horizontal="center" wrapText="1"/>
    </xf>
    <xf numFmtId="2" fontId="13" fillId="4" borderId="5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5" fillId="0" borderId="0" xfId="0" applyFont="1"/>
    <xf numFmtId="0" fontId="16" fillId="4" borderId="16" xfId="0" applyFont="1" applyFill="1" applyBorder="1" applyAlignment="1">
      <alignment horizontal="center"/>
    </xf>
    <xf numFmtId="4" fontId="18" fillId="4" borderId="23" xfId="0" applyNumberFormat="1" applyFont="1" applyFill="1" applyBorder="1" applyAlignment="1">
      <alignment horizontal="center"/>
    </xf>
    <xf numFmtId="4" fontId="18" fillId="4" borderId="22" xfId="0" applyNumberFormat="1" applyFont="1" applyFill="1" applyBorder="1" applyAlignment="1">
      <alignment horizontal="center"/>
    </xf>
    <xf numFmtId="4" fontId="18" fillId="4" borderId="10" xfId="0" applyNumberFormat="1" applyFont="1" applyFill="1" applyBorder="1" applyAlignment="1">
      <alignment horizontal="center"/>
    </xf>
    <xf numFmtId="4" fontId="18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8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2" fontId="19" fillId="4" borderId="8" xfId="0" applyNumberFormat="1" applyFont="1" applyFill="1" applyBorder="1" applyAlignment="1">
      <alignment horizontal="center" wrapText="1"/>
    </xf>
    <xf numFmtId="2" fontId="19" fillId="4" borderId="5" xfId="0" applyNumberFormat="1" applyFont="1" applyFill="1" applyBorder="1" applyAlignment="1">
      <alignment horizontal="center" wrapText="1"/>
    </xf>
    <xf numFmtId="2" fontId="19" fillId="4" borderId="5" xfId="0" applyNumberFormat="1" applyFont="1" applyFill="1" applyBorder="1" applyAlignment="1">
      <alignment horizontal="center"/>
    </xf>
    <xf numFmtId="2" fontId="19" fillId="4" borderId="8" xfId="0" applyNumberFormat="1" applyFont="1" applyFill="1" applyBorder="1" applyAlignment="1">
      <alignment horizontal="center"/>
    </xf>
    <xf numFmtId="2" fontId="19" fillId="4" borderId="22" xfId="0" applyNumberFormat="1" applyFont="1" applyFill="1" applyBorder="1" applyAlignment="1">
      <alignment horizontal="center"/>
    </xf>
    <xf numFmtId="2" fontId="19" fillId="4" borderId="10" xfId="0" applyNumberFormat="1" applyFont="1" applyFill="1" applyBorder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0" fillId="0" borderId="0" xfId="0" applyFont="1"/>
    <xf numFmtId="2" fontId="9" fillId="4" borderId="8" xfId="0" applyNumberFormat="1" applyFont="1" applyFill="1" applyBorder="1" applyAlignment="1">
      <alignment horizontal="center" wrapText="1"/>
    </xf>
    <xf numFmtId="2" fontId="19" fillId="4" borderId="22" xfId="0" applyNumberFormat="1" applyFont="1" applyFill="1" applyBorder="1" applyAlignment="1">
      <alignment horizontal="center" wrapText="1"/>
    </xf>
    <xf numFmtId="2" fontId="19" fillId="4" borderId="10" xfId="0" applyNumberFormat="1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left"/>
    </xf>
    <xf numFmtId="0" fontId="21" fillId="4" borderId="22" xfId="0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2" fontId="21" fillId="4" borderId="8" xfId="0" applyNumberFormat="1" applyFont="1" applyFill="1" applyBorder="1" applyAlignment="1">
      <alignment horizontal="center"/>
    </xf>
    <xf numFmtId="2" fontId="21" fillId="4" borderId="5" xfId="0" applyNumberFormat="1" applyFont="1" applyFill="1" applyBorder="1" applyAlignment="1">
      <alignment horizontal="center"/>
    </xf>
    <xf numFmtId="2" fontId="12" fillId="4" borderId="8" xfId="0" applyNumberFormat="1" applyFont="1" applyFill="1" applyBorder="1" applyAlignment="1">
      <alignment horizontal="center"/>
    </xf>
    <xf numFmtId="2" fontId="12" fillId="4" borderId="22" xfId="0" applyNumberFormat="1" applyFont="1" applyFill="1" applyBorder="1" applyAlignment="1">
      <alignment horizontal="center"/>
    </xf>
    <xf numFmtId="2" fontId="12" fillId="4" borderId="10" xfId="0" applyNumberFormat="1" applyFont="1" applyFill="1" applyBorder="1" applyAlignment="1">
      <alignment horizontal="center"/>
    </xf>
    <xf numFmtId="164" fontId="21" fillId="4" borderId="0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2" fontId="10" fillId="4" borderId="8" xfId="0" applyNumberFormat="1" applyFont="1" applyFill="1" applyBorder="1" applyAlignment="1">
      <alignment horizontal="center"/>
    </xf>
    <xf numFmtId="2" fontId="10" fillId="4" borderId="10" xfId="0" applyNumberFormat="1" applyFont="1" applyFill="1" applyBorder="1" applyAlignment="1">
      <alignment horizontal="center"/>
    </xf>
    <xf numFmtId="2" fontId="10" fillId="4" borderId="22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left"/>
    </xf>
    <xf numFmtId="0" fontId="11" fillId="4" borderId="22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2" fontId="11" fillId="4" borderId="5" xfId="0" applyNumberFormat="1" applyFont="1" applyFill="1" applyBorder="1" applyAlignment="1">
      <alignment horizontal="center" wrapText="1"/>
    </xf>
    <xf numFmtId="2" fontId="11" fillId="4" borderId="5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4" fontId="11" fillId="4" borderId="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2" fontId="11" fillId="4" borderId="12" xfId="0" applyNumberFormat="1" applyFont="1" applyFill="1" applyBorder="1" applyAlignment="1">
      <alignment horizontal="center" wrapText="1"/>
    </xf>
    <xf numFmtId="2" fontId="11" fillId="4" borderId="6" xfId="0" applyNumberFormat="1" applyFont="1" applyFill="1" applyBorder="1" applyAlignment="1">
      <alignment horizontal="center" wrapText="1"/>
    </xf>
    <xf numFmtId="2" fontId="11" fillId="4" borderId="6" xfId="0" applyNumberFormat="1" applyFont="1" applyFill="1" applyBorder="1" applyAlignment="1">
      <alignment horizontal="center"/>
    </xf>
    <xf numFmtId="2" fontId="12" fillId="4" borderId="12" xfId="0" applyNumberFormat="1" applyFont="1" applyFill="1" applyBorder="1" applyAlignment="1">
      <alignment horizontal="center"/>
    </xf>
    <xf numFmtId="2" fontId="12" fillId="4" borderId="9" xfId="0" applyNumberFormat="1" applyFont="1" applyFill="1" applyBorder="1" applyAlignment="1">
      <alignment horizontal="center"/>
    </xf>
    <xf numFmtId="2" fontId="12" fillId="4" borderId="13" xfId="0" applyNumberFormat="1" applyFont="1" applyFill="1" applyBorder="1" applyAlignment="1">
      <alignment horizontal="center"/>
    </xf>
    <xf numFmtId="0" fontId="22" fillId="5" borderId="24" xfId="1" applyNumberFormat="1" applyFont="1" applyFill="1" applyBorder="1" applyAlignment="1">
      <alignment horizontal="center" vertical="center"/>
    </xf>
    <xf numFmtId="0" fontId="22" fillId="5" borderId="25" xfId="1" applyNumberFormat="1" applyFont="1" applyFill="1" applyBorder="1" applyAlignment="1">
      <alignment horizontal="center" wrapText="1"/>
    </xf>
    <xf numFmtId="0" fontId="22" fillId="5" borderId="26" xfId="1" applyNumberFormat="1" applyFont="1" applyFill="1" applyBorder="1" applyAlignment="1">
      <alignment horizontal="center" wrapText="1"/>
    </xf>
    <xf numFmtId="0" fontId="22" fillId="5" borderId="24" xfId="1" applyNumberFormat="1" applyFont="1" applyFill="1" applyBorder="1" applyAlignment="1">
      <alignment horizontal="center" textRotation="90" wrapText="1"/>
    </xf>
    <xf numFmtId="0" fontId="23" fillId="4" borderId="2" xfId="0" applyFont="1" applyFill="1" applyBorder="1" applyAlignment="1"/>
    <xf numFmtId="0" fontId="23" fillId="4" borderId="3" xfId="0" applyFont="1" applyFill="1" applyBorder="1" applyAlignment="1"/>
    <xf numFmtId="0" fontId="23" fillId="4" borderId="4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2" fillId="5" borderId="24" xfId="1" applyNumberFormat="1" applyFont="1" applyFill="1" applyBorder="1" applyAlignment="1">
      <alignment horizontal="center" wrapText="1"/>
    </xf>
    <xf numFmtId="0" fontId="22" fillId="5" borderId="24" xfId="1" applyNumberFormat="1" applyFont="1" applyFill="1" applyBorder="1" applyAlignment="1">
      <alignment horizontal="center" wrapText="1"/>
    </xf>
    <xf numFmtId="0" fontId="22" fillId="5" borderId="24" xfId="1" applyNumberFormat="1" applyFont="1" applyFill="1" applyBorder="1" applyAlignment="1">
      <alignment horizontal="center" vertical="center"/>
    </xf>
    <xf numFmtId="0" fontId="22" fillId="5" borderId="26" xfId="1" applyNumberFormat="1" applyFont="1" applyFill="1" applyBorder="1" applyAlignment="1">
      <alignment horizontal="center" wrapText="1"/>
    </xf>
    <xf numFmtId="0" fontId="22" fillId="5" borderId="26" xfId="1" applyNumberFormat="1" applyFont="1" applyFill="1" applyBorder="1" applyAlignment="1">
      <alignment horizontal="center" textRotation="90" wrapText="1"/>
    </xf>
    <xf numFmtId="0" fontId="24" fillId="4" borderId="2" xfId="0" applyFont="1" applyFill="1" applyBorder="1" applyAlignment="1"/>
    <xf numFmtId="0" fontId="24" fillId="4" borderId="3" xfId="0" applyFont="1" applyFill="1" applyBorder="1" applyAlignment="1"/>
    <xf numFmtId="0" fontId="24" fillId="4" borderId="4" xfId="0" applyFont="1" applyFill="1" applyBorder="1" applyAlignment="1"/>
    <xf numFmtId="0" fontId="24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1" fontId="22" fillId="5" borderId="24" xfId="1" applyNumberFormat="1" applyFont="1" applyFill="1" applyBorder="1" applyAlignment="1">
      <alignment horizontal="left"/>
    </xf>
    <xf numFmtId="0" fontId="18" fillId="5" borderId="24" xfId="1" applyNumberFormat="1" applyFont="1" applyFill="1" applyBorder="1" applyAlignment="1">
      <alignment horizontal="left" wrapText="1"/>
    </xf>
    <xf numFmtId="4" fontId="16" fillId="5" borderId="26" xfId="1" applyNumberFormat="1" applyFont="1" applyFill="1" applyBorder="1" applyAlignment="1">
      <alignment horizontal="center"/>
    </xf>
    <xf numFmtId="2" fontId="25" fillId="5" borderId="24" xfId="1" applyNumberFormat="1" applyFont="1" applyFill="1" applyBorder="1" applyAlignment="1">
      <alignment horizontal="center"/>
    </xf>
    <xf numFmtId="4" fontId="26" fillId="5" borderId="26" xfId="1" applyNumberFormat="1" applyFont="1" applyFill="1" applyBorder="1" applyAlignment="1">
      <alignment horizontal="center"/>
    </xf>
    <xf numFmtId="2" fontId="27" fillId="5" borderId="24" xfId="1" applyNumberFormat="1" applyFont="1" applyFill="1" applyBorder="1" applyAlignment="1">
      <alignment horizontal="center"/>
    </xf>
    <xf numFmtId="2" fontId="28" fillId="5" borderId="26" xfId="1" applyNumberFormat="1" applyFont="1" applyFill="1" applyBorder="1" applyAlignment="1">
      <alignment horizont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2" fillId="5" borderId="0" xfId="1" applyNumberFormat="1" applyFont="1" applyFill="1" applyBorder="1" applyAlignment="1">
      <alignment horizontal="left"/>
    </xf>
    <xf numFmtId="0" fontId="18" fillId="5" borderId="0" xfId="1" applyNumberFormat="1" applyFont="1" applyFill="1" applyBorder="1" applyAlignment="1">
      <alignment horizontal="left" wrapText="1"/>
    </xf>
    <xf numFmtId="4" fontId="16" fillId="5" borderId="0" xfId="1" applyNumberFormat="1" applyFont="1" applyFill="1" applyBorder="1" applyAlignment="1">
      <alignment horizontal="center"/>
    </xf>
    <xf numFmtId="2" fontId="25" fillId="5" borderId="0" xfId="1" applyNumberFormat="1" applyFont="1" applyFill="1" applyBorder="1" applyAlignment="1">
      <alignment horizontal="center"/>
    </xf>
    <xf numFmtId="4" fontId="26" fillId="5" borderId="0" xfId="1" applyNumberFormat="1" applyFont="1" applyFill="1" applyBorder="1" applyAlignment="1">
      <alignment horizontal="center"/>
    </xf>
    <xf numFmtId="2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0" fontId="29" fillId="4" borderId="30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vertical="center" wrapText="1"/>
    </xf>
    <xf numFmtId="4" fontId="29" fillId="4" borderId="32" xfId="0" applyNumberFormat="1" applyFont="1" applyFill="1" applyBorder="1" applyAlignment="1">
      <alignment horizontal="center" wrapText="1"/>
    </xf>
    <xf numFmtId="2" fontId="29" fillId="4" borderId="32" xfId="0" applyNumberFormat="1" applyFont="1" applyFill="1" applyBorder="1" applyAlignment="1">
      <alignment horizontal="center" wrapText="1"/>
    </xf>
    <xf numFmtId="2" fontId="29" fillId="4" borderId="33" xfId="0" applyNumberFormat="1" applyFont="1" applyFill="1" applyBorder="1" applyAlignment="1">
      <alignment horizontal="center"/>
    </xf>
    <xf numFmtId="2" fontId="29" fillId="4" borderId="34" xfId="0" applyNumberFormat="1" applyFont="1" applyFill="1" applyBorder="1" applyAlignment="1">
      <alignment horizontal="center"/>
    </xf>
    <xf numFmtId="2" fontId="29" fillId="4" borderId="32" xfId="0" applyNumberFormat="1" applyFont="1" applyFill="1" applyBorder="1" applyAlignment="1">
      <alignment horizontal="center"/>
    </xf>
    <xf numFmtId="0" fontId="29" fillId="4" borderId="35" xfId="0" applyFont="1" applyFill="1" applyBorder="1" applyAlignment="1">
      <alignment horizontal="left" vertical="center" wrapText="1"/>
    </xf>
    <xf numFmtId="0" fontId="29" fillId="4" borderId="31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 wrapText="1"/>
    </xf>
    <xf numFmtId="4" fontId="29" fillId="4" borderId="35" xfId="0" applyNumberFormat="1" applyFont="1" applyFill="1" applyBorder="1" applyAlignment="1">
      <alignment horizontal="center" vertical="center" wrapText="1"/>
    </xf>
    <xf numFmtId="4" fontId="29" fillId="4" borderId="31" xfId="0" applyNumberFormat="1" applyFont="1" applyFill="1" applyBorder="1" applyAlignment="1">
      <alignment horizontal="center" vertical="center" wrapText="1"/>
    </xf>
    <xf numFmtId="4" fontId="29" fillId="4" borderId="36" xfId="0" applyNumberFormat="1" applyFont="1" applyFill="1" applyBorder="1" applyAlignment="1">
      <alignment horizontal="center" vertical="center" wrapText="1"/>
    </xf>
    <xf numFmtId="2" fontId="29" fillId="4" borderId="16" xfId="0" applyNumberFormat="1" applyFont="1" applyFill="1" applyBorder="1" applyAlignment="1">
      <alignment horizontal="center" wrapText="1"/>
    </xf>
    <xf numFmtId="2" fontId="29" fillId="4" borderId="35" xfId="0" applyNumberFormat="1" applyFont="1" applyFill="1" applyBorder="1" applyAlignment="1">
      <alignment horizontal="center"/>
    </xf>
    <xf numFmtId="2" fontId="29" fillId="4" borderId="36" xfId="0" applyNumberFormat="1" applyFont="1" applyFill="1" applyBorder="1" applyAlignment="1">
      <alignment horizontal="center"/>
    </xf>
    <xf numFmtId="0" fontId="31" fillId="4" borderId="35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 wrapText="1"/>
    </xf>
    <xf numFmtId="2" fontId="32" fillId="4" borderId="35" xfId="0" applyNumberFormat="1" applyFont="1" applyFill="1" applyBorder="1" applyAlignment="1">
      <alignment horizontal="center"/>
    </xf>
    <xf numFmtId="2" fontId="32" fillId="4" borderId="36" xfId="0" applyNumberFormat="1" applyFont="1" applyFill="1" applyBorder="1" applyAlignment="1">
      <alignment horizontal="center"/>
    </xf>
    <xf numFmtId="0" fontId="31" fillId="4" borderId="16" xfId="0" applyFont="1" applyFill="1" applyBorder="1" applyAlignment="1"/>
    <xf numFmtId="0" fontId="33" fillId="4" borderId="16" xfId="0" applyFont="1" applyFill="1" applyBorder="1" applyAlignment="1">
      <alignment horizontal="center"/>
    </xf>
    <xf numFmtId="0" fontId="31" fillId="4" borderId="35" xfId="0" applyFont="1" applyFill="1" applyBorder="1" applyAlignment="1">
      <alignment horizontal="left"/>
    </xf>
    <xf numFmtId="0" fontId="31" fillId="4" borderId="31" xfId="0" applyFont="1" applyFill="1" applyBorder="1" applyAlignment="1">
      <alignment horizontal="left"/>
    </xf>
    <xf numFmtId="0" fontId="31" fillId="4" borderId="36" xfId="0" applyFont="1" applyFill="1" applyBorder="1" applyAlignment="1">
      <alignment horizontal="left"/>
    </xf>
    <xf numFmtId="2" fontId="31" fillId="4" borderId="16" xfId="0" applyNumberFormat="1" applyFont="1" applyFill="1" applyBorder="1" applyAlignment="1">
      <alignment horizontal="center"/>
    </xf>
    <xf numFmtId="2" fontId="31" fillId="4" borderId="16" xfId="0" applyNumberFormat="1" applyFont="1" applyFill="1" applyBorder="1" applyAlignment="1">
      <alignment horizontal="center"/>
    </xf>
    <xf numFmtId="2" fontId="34" fillId="4" borderId="35" xfId="0" applyNumberFormat="1" applyFont="1" applyFill="1" applyBorder="1" applyAlignment="1">
      <alignment horizontal="center"/>
    </xf>
    <xf numFmtId="2" fontId="34" fillId="4" borderId="36" xfId="0" applyNumberFormat="1" applyFont="1" applyFill="1" applyBorder="1" applyAlignment="1">
      <alignment horizontal="center"/>
    </xf>
    <xf numFmtId="0" fontId="29" fillId="4" borderId="35" xfId="0" applyFont="1" applyFill="1" applyBorder="1" applyAlignment="1">
      <alignment vertical="center" wrapText="1"/>
    </xf>
    <xf numFmtId="0" fontId="29" fillId="4" borderId="31" xfId="0" applyFont="1" applyFill="1" applyBorder="1" applyAlignment="1">
      <alignment vertical="center" wrapText="1"/>
    </xf>
    <xf numFmtId="0" fontId="29" fillId="4" borderId="36" xfId="0" applyFont="1" applyFill="1" applyBorder="1" applyAlignment="1">
      <alignment vertical="center" wrapText="1"/>
    </xf>
    <xf numFmtId="2" fontId="29" fillId="4" borderId="31" xfId="0" applyNumberFormat="1" applyFont="1" applyFill="1" applyBorder="1" applyAlignment="1">
      <alignment horizontal="center"/>
    </xf>
    <xf numFmtId="2" fontId="29" fillId="4" borderId="16" xfId="0" applyNumberFormat="1" applyFont="1" applyFill="1" applyBorder="1" applyAlignment="1">
      <alignment horizontal="center"/>
    </xf>
    <xf numFmtId="0" fontId="29" fillId="4" borderId="35" xfId="0" applyFont="1" applyFill="1" applyBorder="1" applyAlignment="1">
      <alignment horizontal="left" wrapText="1"/>
    </xf>
    <xf numFmtId="0" fontId="29" fillId="4" borderId="31" xfId="0" applyFont="1" applyFill="1" applyBorder="1" applyAlignment="1">
      <alignment horizontal="left" wrapText="1"/>
    </xf>
    <xf numFmtId="0" fontId="29" fillId="4" borderId="36" xfId="0" applyFont="1" applyFill="1" applyBorder="1" applyAlignment="1">
      <alignment horizontal="left" wrapText="1"/>
    </xf>
    <xf numFmtId="2" fontId="29" fillId="4" borderId="35" xfId="0" applyNumberFormat="1" applyFont="1" applyFill="1" applyBorder="1" applyAlignment="1">
      <alignment horizontal="center" vertical="center"/>
    </xf>
    <xf numFmtId="2" fontId="29" fillId="4" borderId="31" xfId="0" applyNumberFormat="1" applyFont="1" applyFill="1" applyBorder="1" applyAlignment="1">
      <alignment horizontal="center" vertical="center"/>
    </xf>
    <xf numFmtId="2" fontId="29" fillId="4" borderId="36" xfId="0" applyNumberFormat="1" applyFont="1" applyFill="1" applyBorder="1" applyAlignment="1">
      <alignment horizontal="center" vertical="center"/>
    </xf>
    <xf numFmtId="2" fontId="29" fillId="4" borderId="35" xfId="0" applyNumberFormat="1" applyFont="1" applyFill="1" applyBorder="1" applyAlignment="1">
      <alignment horizontal="center"/>
    </xf>
    <xf numFmtId="2" fontId="29" fillId="4" borderId="36" xfId="0" applyNumberFormat="1" applyFont="1" applyFill="1" applyBorder="1" applyAlignment="1">
      <alignment horizontal="center"/>
    </xf>
    <xf numFmtId="0" fontId="31" fillId="4" borderId="35" xfId="0" applyFont="1" applyFill="1" applyBorder="1" applyAlignment="1">
      <alignment horizontal="left" wrapText="1"/>
    </xf>
    <xf numFmtId="0" fontId="31" fillId="4" borderId="31" xfId="0" applyFont="1" applyFill="1" applyBorder="1" applyAlignment="1">
      <alignment horizontal="left" wrapText="1"/>
    </xf>
    <xf numFmtId="0" fontId="31" fillId="4" borderId="36" xfId="0" applyFont="1" applyFill="1" applyBorder="1" applyAlignment="1">
      <alignment horizontal="left" wrapText="1"/>
    </xf>
    <xf numFmtId="0" fontId="35" fillId="4" borderId="16" xfId="0" applyFont="1" applyFill="1" applyBorder="1" applyAlignment="1">
      <alignment horizontal="center" vertical="center"/>
    </xf>
    <xf numFmtId="2" fontId="36" fillId="4" borderId="35" xfId="0" applyNumberFormat="1" applyFont="1" applyFill="1" applyBorder="1" applyAlignment="1">
      <alignment horizontal="center" vertical="center"/>
    </xf>
    <xf numFmtId="2" fontId="36" fillId="4" borderId="31" xfId="0" applyNumberFormat="1" applyFont="1" applyFill="1" applyBorder="1" applyAlignment="1">
      <alignment horizontal="center" vertical="center"/>
    </xf>
    <xf numFmtId="2" fontId="36" fillId="4" borderId="36" xfId="0" applyNumberFormat="1" applyFont="1" applyFill="1" applyBorder="1" applyAlignment="1">
      <alignment horizontal="center" vertical="center"/>
    </xf>
    <xf numFmtId="2" fontId="36" fillId="4" borderId="16" xfId="0" applyNumberFormat="1" applyFont="1" applyFill="1" applyBorder="1" applyAlignment="1">
      <alignment horizontal="center"/>
    </xf>
    <xf numFmtId="2" fontId="36" fillId="4" borderId="35" xfId="0" applyNumberFormat="1" applyFont="1" applyFill="1" applyBorder="1" applyAlignment="1">
      <alignment horizontal="center"/>
    </xf>
    <xf numFmtId="2" fontId="36" fillId="4" borderId="36" xfId="0" applyNumberFormat="1" applyFont="1" applyFill="1" applyBorder="1" applyAlignment="1">
      <alignment horizontal="center"/>
    </xf>
    <xf numFmtId="2" fontId="36" fillId="4" borderId="35" xfId="0" applyNumberFormat="1" applyFont="1" applyFill="1" applyBorder="1" applyAlignment="1">
      <alignment horizontal="center"/>
    </xf>
    <xf numFmtId="2" fontId="36" fillId="4" borderId="36" xfId="0" applyNumberFormat="1" applyFont="1" applyFill="1" applyBorder="1" applyAlignment="1">
      <alignment horizontal="center"/>
    </xf>
    <xf numFmtId="0" fontId="31" fillId="4" borderId="35" xfId="0" applyFont="1" applyFill="1" applyBorder="1" applyAlignment="1">
      <alignment wrapText="1"/>
    </xf>
    <xf numFmtId="0" fontId="31" fillId="4" borderId="31" xfId="0" applyFont="1" applyFill="1" applyBorder="1" applyAlignment="1">
      <alignment wrapText="1"/>
    </xf>
    <xf numFmtId="0" fontId="31" fillId="4" borderId="36" xfId="0" applyFont="1" applyFill="1" applyBorder="1" applyAlignment="1">
      <alignment wrapText="1"/>
    </xf>
    <xf numFmtId="2" fontId="29" fillId="4" borderId="16" xfId="0" applyNumberFormat="1" applyFont="1" applyFill="1" applyBorder="1" applyAlignment="1">
      <alignment horizontal="center" vertical="center" wrapText="1"/>
    </xf>
    <xf numFmtId="2" fontId="29" fillId="4" borderId="35" xfId="0" applyNumberFormat="1" applyFont="1" applyFill="1" applyBorder="1" applyAlignment="1">
      <alignment horizontal="center" vertical="center" wrapText="1"/>
    </xf>
    <xf numFmtId="2" fontId="29" fillId="4" borderId="31" xfId="0" applyNumberFormat="1" applyFont="1" applyFill="1" applyBorder="1" applyAlignment="1">
      <alignment horizontal="center" vertical="center" wrapText="1"/>
    </xf>
    <xf numFmtId="2" fontId="29" fillId="4" borderId="36" xfId="0" applyNumberFormat="1" applyFont="1" applyFill="1" applyBorder="1" applyAlignment="1">
      <alignment horizontal="center" vertical="center" wrapText="1"/>
    </xf>
    <xf numFmtId="49" fontId="33" fillId="4" borderId="16" xfId="0" applyNumberFormat="1" applyFont="1" applyFill="1" applyBorder="1" applyAlignment="1">
      <alignment horizontal="center"/>
    </xf>
    <xf numFmtId="2" fontId="31" fillId="4" borderId="35" xfId="0" applyNumberFormat="1" applyFont="1" applyFill="1" applyBorder="1" applyAlignment="1">
      <alignment horizontal="center"/>
    </xf>
    <xf numFmtId="2" fontId="31" fillId="4" borderId="36" xfId="0" applyNumberFormat="1" applyFont="1" applyFill="1" applyBorder="1" applyAlignment="1">
      <alignment horizontal="center"/>
    </xf>
    <xf numFmtId="49" fontId="30" fillId="4" borderId="16" xfId="0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wrapText="1"/>
    </xf>
    <xf numFmtId="0" fontId="31" fillId="4" borderId="35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0" fontId="31" fillId="4" borderId="36" xfId="0" applyFont="1" applyFill="1" applyBorder="1" applyAlignment="1">
      <alignment horizontal="center"/>
    </xf>
    <xf numFmtId="2" fontId="22" fillId="4" borderId="35" xfId="0" applyNumberFormat="1" applyFont="1" applyFill="1" applyBorder="1" applyAlignment="1">
      <alignment horizontal="center"/>
    </xf>
    <xf numFmtId="2" fontId="22" fillId="4" borderId="36" xfId="0" applyNumberFormat="1" applyFont="1" applyFill="1" applyBorder="1" applyAlignment="1">
      <alignment horizontal="center"/>
    </xf>
    <xf numFmtId="2" fontId="31" fillId="4" borderId="31" xfId="0" applyNumberFormat="1" applyFont="1" applyFill="1" applyBorder="1" applyAlignment="1">
      <alignment horizontal="center"/>
    </xf>
    <xf numFmtId="2" fontId="31" fillId="4" borderId="35" xfId="0" applyNumberFormat="1" applyFont="1" applyFill="1" applyBorder="1" applyAlignment="1">
      <alignment horizontal="center"/>
    </xf>
    <xf numFmtId="2" fontId="31" fillId="4" borderId="31" xfId="0" applyNumberFormat="1" applyFont="1" applyFill="1" applyBorder="1" applyAlignment="1">
      <alignment horizontal="center"/>
    </xf>
    <xf numFmtId="2" fontId="31" fillId="4" borderId="36" xfId="0" applyNumberFormat="1" applyFont="1" applyFill="1" applyBorder="1" applyAlignment="1">
      <alignment horizontal="center"/>
    </xf>
    <xf numFmtId="2" fontId="22" fillId="4" borderId="35" xfId="0" applyNumberFormat="1" applyFont="1" applyFill="1" applyBorder="1" applyAlignment="1">
      <alignment horizontal="center"/>
    </xf>
    <xf numFmtId="2" fontId="22" fillId="4" borderId="36" xfId="0" applyNumberFormat="1" applyFont="1" applyFill="1" applyBorder="1" applyAlignment="1">
      <alignment horizontal="center"/>
    </xf>
    <xf numFmtId="49" fontId="30" fillId="4" borderId="16" xfId="0" applyNumberFormat="1" applyFont="1" applyFill="1" applyBorder="1" applyAlignment="1">
      <alignment horizontal="center"/>
    </xf>
    <xf numFmtId="0" fontId="29" fillId="4" borderId="35" xfId="0" applyFont="1" applyFill="1" applyBorder="1" applyAlignment="1">
      <alignment horizontal="left"/>
    </xf>
    <xf numFmtId="0" fontId="29" fillId="4" borderId="31" xfId="0" applyFont="1" applyFill="1" applyBorder="1" applyAlignment="1">
      <alignment horizontal="left"/>
    </xf>
    <xf numFmtId="0" fontId="29" fillId="4" borderId="36" xfId="0" applyFont="1" applyFill="1" applyBorder="1" applyAlignment="1">
      <alignment horizontal="left"/>
    </xf>
    <xf numFmtId="49" fontId="31" fillId="4" borderId="35" xfId="0" applyNumberFormat="1" applyFont="1" applyFill="1" applyBorder="1" applyAlignment="1">
      <alignment horizontal="left" wrapText="1"/>
    </xf>
    <xf numFmtId="49" fontId="31" fillId="4" borderId="31" xfId="0" applyNumberFormat="1" applyFont="1" applyFill="1" applyBorder="1" applyAlignment="1">
      <alignment horizontal="left" wrapText="1"/>
    </xf>
    <xf numFmtId="0" fontId="31" fillId="4" borderId="35" xfId="0" applyFont="1" applyFill="1" applyBorder="1" applyAlignment="1"/>
    <xf numFmtId="0" fontId="31" fillId="4" borderId="31" xfId="0" applyFont="1" applyFill="1" applyBorder="1" applyAlignment="1"/>
    <xf numFmtId="0" fontId="31" fillId="4" borderId="36" xfId="0" applyFont="1" applyFill="1" applyBorder="1" applyAlignment="1"/>
    <xf numFmtId="2" fontId="34" fillId="4" borderId="35" xfId="0" applyNumberFormat="1" applyFont="1" applyFill="1" applyBorder="1" applyAlignment="1">
      <alignment horizontal="center"/>
    </xf>
    <xf numFmtId="2" fontId="34" fillId="4" borderId="36" xfId="0" applyNumberFormat="1" applyFont="1" applyFill="1" applyBorder="1" applyAlignment="1">
      <alignment horizontal="center"/>
    </xf>
    <xf numFmtId="49" fontId="31" fillId="4" borderId="35" xfId="0" applyNumberFormat="1" applyFont="1" applyFill="1" applyBorder="1" applyAlignment="1">
      <alignment wrapText="1"/>
    </xf>
    <xf numFmtId="49" fontId="31" fillId="4" borderId="31" xfId="0" applyNumberFormat="1" applyFont="1" applyFill="1" applyBorder="1" applyAlignment="1">
      <alignment wrapText="1"/>
    </xf>
    <xf numFmtId="49" fontId="31" fillId="4" borderId="36" xfId="0" applyNumberFormat="1" applyFont="1" applyFill="1" applyBorder="1" applyAlignment="1">
      <alignment wrapText="1"/>
    </xf>
    <xf numFmtId="49" fontId="31" fillId="4" borderId="36" xfId="0" applyNumberFormat="1" applyFont="1" applyFill="1" applyBorder="1" applyAlignment="1">
      <alignment horizontal="left" wrapText="1"/>
    </xf>
    <xf numFmtId="49" fontId="31" fillId="4" borderId="31" xfId="0" applyNumberFormat="1" applyFont="1" applyFill="1" applyBorder="1" applyAlignment="1">
      <alignment horizontal="left" wrapText="1"/>
    </xf>
    <xf numFmtId="49" fontId="31" fillId="4" borderId="36" xfId="0" applyNumberFormat="1" applyFont="1" applyFill="1" applyBorder="1" applyAlignment="1">
      <alignment horizontal="left" wrapText="1"/>
    </xf>
    <xf numFmtId="0" fontId="29" fillId="4" borderId="35" xfId="0" applyFont="1" applyFill="1" applyBorder="1" applyAlignment="1"/>
    <xf numFmtId="0" fontId="29" fillId="4" borderId="31" xfId="0" applyFont="1" applyFill="1" applyBorder="1" applyAlignment="1"/>
    <xf numFmtId="0" fontId="29" fillId="4" borderId="36" xfId="0" applyFont="1" applyFill="1" applyBorder="1" applyAlignment="1"/>
    <xf numFmtId="0" fontId="36" fillId="4" borderId="35" xfId="0" applyFont="1" applyFill="1" applyBorder="1" applyAlignment="1"/>
    <xf numFmtId="0" fontId="36" fillId="4" borderId="31" xfId="0" applyFont="1" applyFill="1" applyBorder="1" applyAlignment="1"/>
    <xf numFmtId="0" fontId="36" fillId="4" borderId="36" xfId="0" applyFont="1" applyFill="1" applyBorder="1" applyAlignment="1"/>
    <xf numFmtId="0" fontId="29" fillId="4" borderId="16" xfId="0" applyFont="1" applyFill="1" applyBorder="1" applyAlignment="1"/>
    <xf numFmtId="4" fontId="31" fillId="4" borderId="16" xfId="0" applyNumberFormat="1" applyFont="1" applyFill="1" applyBorder="1" applyAlignment="1">
      <alignment horizontal="center"/>
    </xf>
    <xf numFmtId="0" fontId="31" fillId="4" borderId="35" xfId="0" applyFont="1" applyFill="1" applyBorder="1" applyAlignment="1"/>
    <xf numFmtId="0" fontId="31" fillId="4" borderId="31" xfId="0" applyFont="1" applyFill="1" applyBorder="1" applyAlignment="1"/>
    <xf numFmtId="0" fontId="31" fillId="4" borderId="36" xfId="0" applyFont="1" applyFill="1" applyBorder="1" applyAlignment="1"/>
    <xf numFmtId="4" fontId="31" fillId="4" borderId="35" xfId="0" applyNumberFormat="1" applyFont="1" applyFill="1" applyBorder="1" applyAlignment="1">
      <alignment horizontal="center"/>
    </xf>
    <xf numFmtId="4" fontId="31" fillId="4" borderId="31" xfId="0" applyNumberFormat="1" applyFont="1" applyFill="1" applyBorder="1" applyAlignment="1">
      <alignment horizontal="center"/>
    </xf>
    <xf numFmtId="4" fontId="31" fillId="4" borderId="36" xfId="0" applyNumberFormat="1" applyFont="1" applyFill="1" applyBorder="1" applyAlignment="1">
      <alignment horizontal="center"/>
    </xf>
    <xf numFmtId="4" fontId="29" fillId="4" borderId="35" xfId="0" applyNumberFormat="1" applyFont="1" applyFill="1" applyBorder="1" applyAlignment="1">
      <alignment horizontal="center"/>
    </xf>
    <xf numFmtId="4" fontId="29" fillId="4" borderId="31" xfId="0" applyNumberFormat="1" applyFont="1" applyFill="1" applyBorder="1" applyAlignment="1">
      <alignment horizontal="center"/>
    </xf>
    <xf numFmtId="4" fontId="29" fillId="4" borderId="36" xfId="0" applyNumberFormat="1" applyFont="1" applyFill="1" applyBorder="1" applyAlignment="1">
      <alignment horizontal="center"/>
    </xf>
    <xf numFmtId="2" fontId="18" fillId="4" borderId="35" xfId="0" applyNumberFormat="1" applyFont="1" applyFill="1" applyBorder="1" applyAlignment="1">
      <alignment horizontal="center"/>
    </xf>
    <xf numFmtId="2" fontId="18" fillId="4" borderId="36" xfId="0" applyNumberFormat="1" applyFont="1" applyFill="1" applyBorder="1" applyAlignment="1">
      <alignment horizontal="center"/>
    </xf>
    <xf numFmtId="0" fontId="1" fillId="0" borderId="0" xfId="0" applyFont="1"/>
    <xf numFmtId="4" fontId="31" fillId="4" borderId="35" xfId="0" applyNumberFormat="1" applyFont="1" applyFill="1" applyBorder="1" applyAlignment="1">
      <alignment horizontal="center"/>
    </xf>
    <xf numFmtId="4" fontId="31" fillId="4" borderId="31" xfId="0" applyNumberFormat="1" applyFont="1" applyFill="1" applyBorder="1" applyAlignment="1">
      <alignment horizontal="center"/>
    </xf>
    <xf numFmtId="4" fontId="31" fillId="4" borderId="36" xfId="0" applyNumberFormat="1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29" fillId="4" borderId="35" xfId="0" applyFont="1" applyFill="1" applyBorder="1" applyAlignment="1"/>
    <xf numFmtId="0" fontId="29" fillId="4" borderId="31" xfId="0" applyFont="1" applyFill="1" applyBorder="1" applyAlignment="1"/>
    <xf numFmtId="0" fontId="29" fillId="4" borderId="35" xfId="0" applyFont="1" applyFill="1" applyBorder="1" applyAlignment="1">
      <alignment horizontal="center"/>
    </xf>
    <xf numFmtId="0" fontId="29" fillId="4" borderId="31" xfId="0" applyFont="1" applyFill="1" applyBorder="1" applyAlignment="1">
      <alignment horizontal="center"/>
    </xf>
    <xf numFmtId="0" fontId="29" fillId="4" borderId="36" xfId="0" applyFont="1" applyFill="1" applyBorder="1" applyAlignment="1">
      <alignment horizontal="center"/>
    </xf>
    <xf numFmtId="165" fontId="31" fillId="4" borderId="16" xfId="0" applyNumberFormat="1" applyFont="1" applyFill="1" applyBorder="1" applyAlignment="1">
      <alignment horizontal="center"/>
    </xf>
    <xf numFmtId="0" fontId="37" fillId="4" borderId="35" xfId="0" applyFont="1" applyFill="1" applyBorder="1" applyAlignment="1">
      <alignment horizontal="center"/>
    </xf>
    <xf numFmtId="0" fontId="37" fillId="4" borderId="31" xfId="0" applyFont="1" applyFill="1" applyBorder="1" applyAlignment="1">
      <alignment horizontal="center"/>
    </xf>
    <xf numFmtId="0" fontId="37" fillId="4" borderId="36" xfId="0" applyFont="1" applyFill="1" applyBorder="1" applyAlignment="1">
      <alignment horizontal="center"/>
    </xf>
    <xf numFmtId="2" fontId="37" fillId="4" borderId="36" xfId="0" applyNumberFormat="1" applyFont="1" applyFill="1" applyBorder="1" applyAlignment="1">
      <alignment horizontal="center"/>
    </xf>
    <xf numFmtId="164" fontId="31" fillId="4" borderId="16" xfId="0" applyNumberFormat="1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/>
    </xf>
    <xf numFmtId="0" fontId="18" fillId="4" borderId="16" xfId="0" applyFont="1" applyFill="1" applyBorder="1" applyAlignment="1">
      <alignment vertical="center"/>
    </xf>
    <xf numFmtId="2" fontId="18" fillId="4" borderId="16" xfId="0" applyNumberFormat="1" applyFont="1" applyFill="1" applyBorder="1" applyAlignment="1">
      <alignment horizontal="center" vertical="center"/>
    </xf>
    <xf numFmtId="2" fontId="18" fillId="4" borderId="16" xfId="0" applyNumberFormat="1" applyFont="1" applyFill="1" applyBorder="1" applyAlignment="1">
      <alignment horizontal="center"/>
    </xf>
    <xf numFmtId="0" fontId="18" fillId="4" borderId="35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2" fontId="18" fillId="4" borderId="35" xfId="0" applyNumberFormat="1" applyFont="1" applyFill="1" applyBorder="1" applyAlignment="1">
      <alignment horizontal="center" vertical="center"/>
    </xf>
    <xf numFmtId="2" fontId="18" fillId="4" borderId="31" xfId="0" applyNumberFormat="1" applyFont="1" applyFill="1" applyBorder="1" applyAlignment="1">
      <alignment horizontal="center" vertical="center"/>
    </xf>
    <xf numFmtId="2" fontId="18" fillId="4" borderId="36" xfId="0" applyNumberFormat="1" applyFont="1" applyFill="1" applyBorder="1" applyAlignment="1">
      <alignment horizontal="center" vertical="center"/>
    </xf>
    <xf numFmtId="2" fontId="18" fillId="4" borderId="37" xfId="0" applyNumberFormat="1" applyFont="1" applyFill="1" applyBorder="1" applyAlignment="1">
      <alignment horizontal="center"/>
    </xf>
    <xf numFmtId="2" fontId="18" fillId="4" borderId="38" xfId="0" applyNumberFormat="1" applyFont="1" applyFill="1" applyBorder="1" applyAlignment="1">
      <alignment horizontal="center"/>
    </xf>
    <xf numFmtId="0" fontId="38" fillId="6" borderId="16" xfId="0" applyFont="1" applyFill="1" applyBorder="1" applyAlignment="1">
      <alignment horizontal="center"/>
    </xf>
    <xf numFmtId="4" fontId="39" fillId="6" borderId="16" xfId="0" applyNumberFormat="1" applyFont="1" applyFill="1" applyBorder="1" applyAlignment="1">
      <alignment horizontal="center"/>
    </xf>
    <xf numFmtId="0" fontId="39" fillId="6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8" fillId="6" borderId="39" xfId="0" applyNumberFormat="1" applyFont="1" applyFill="1" applyBorder="1" applyAlignment="1">
      <alignment horizontal="center"/>
    </xf>
    <xf numFmtId="2" fontId="18" fillId="6" borderId="40" xfId="0" applyNumberFormat="1" applyFont="1" applyFill="1" applyBorder="1" applyAlignment="1">
      <alignment horizontal="center"/>
    </xf>
    <xf numFmtId="2" fontId="29" fillId="7" borderId="16" xfId="0" applyNumberFormat="1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4" fontId="39" fillId="4" borderId="0" xfId="0" applyNumberFormat="1" applyFont="1" applyFill="1" applyBorder="1" applyAlignment="1">
      <alignment horizontal="center"/>
    </xf>
    <xf numFmtId="0" fontId="39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2" fontId="18" fillId="4" borderId="41" xfId="0" applyNumberFormat="1" applyFont="1" applyFill="1" applyBorder="1" applyAlignment="1">
      <alignment horizontal="center"/>
    </xf>
    <xf numFmtId="2" fontId="29" fillId="4" borderId="0" xfId="0" applyNumberFormat="1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4" fontId="2" fillId="8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horizontal="center" vertical="center"/>
    </xf>
    <xf numFmtId="0" fontId="41" fillId="4" borderId="42" xfId="0" applyFont="1" applyFill="1" applyBorder="1" applyAlignment="1">
      <alignment horizontal="center" vertical="center"/>
    </xf>
    <xf numFmtId="0" fontId="41" fillId="4" borderId="43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2" fontId="42" fillId="4" borderId="0" xfId="0" applyNumberFormat="1" applyFont="1" applyFill="1" applyBorder="1" applyAlignment="1">
      <alignment horizontal="center"/>
    </xf>
    <xf numFmtId="0" fontId="33" fillId="4" borderId="42" xfId="0" applyFont="1" applyFill="1" applyBorder="1" applyAlignment="1">
      <alignment horizontal="left"/>
    </xf>
    <xf numFmtId="0" fontId="33" fillId="4" borderId="43" xfId="0" applyFont="1" applyFill="1" applyBorder="1" applyAlignment="1">
      <alignment horizontal="left"/>
    </xf>
    <xf numFmtId="0" fontId="33" fillId="4" borderId="44" xfId="0" applyFont="1" applyFill="1" applyBorder="1" applyAlignment="1">
      <alignment horizontal="left"/>
    </xf>
    <xf numFmtId="2" fontId="33" fillId="4" borderId="43" xfId="0" applyNumberFormat="1" applyFont="1" applyFill="1" applyBorder="1" applyAlignment="1">
      <alignment horizontal="center" wrapText="1"/>
    </xf>
    <xf numFmtId="4" fontId="43" fillId="4" borderId="42" xfId="0" applyNumberFormat="1" applyFont="1" applyFill="1" applyBorder="1" applyAlignment="1">
      <alignment horizontal="center"/>
    </xf>
    <xf numFmtId="4" fontId="43" fillId="4" borderId="44" xfId="0" applyNumberFormat="1" applyFont="1" applyFill="1" applyBorder="1" applyAlignment="1">
      <alignment horizontal="center"/>
    </xf>
    <xf numFmtId="0" fontId="44" fillId="4" borderId="42" xfId="0" applyFont="1" applyFill="1" applyBorder="1" applyAlignment="1">
      <alignment horizontal="left"/>
    </xf>
    <xf numFmtId="0" fontId="44" fillId="4" borderId="43" xfId="0" applyFont="1" applyFill="1" applyBorder="1" applyAlignment="1">
      <alignment horizontal="left"/>
    </xf>
    <xf numFmtId="0" fontId="44" fillId="4" borderId="44" xfId="0" applyFont="1" applyFill="1" applyBorder="1" applyAlignment="1">
      <alignment horizontal="left"/>
    </xf>
    <xf numFmtId="2" fontId="44" fillId="4" borderId="43" xfId="0" applyNumberFormat="1" applyFont="1" applyFill="1" applyBorder="1" applyAlignment="1">
      <alignment horizontal="center" wrapText="1"/>
    </xf>
    <xf numFmtId="2" fontId="45" fillId="4" borderId="0" xfId="0" applyNumberFormat="1" applyFont="1" applyFill="1" applyBorder="1" applyAlignment="1">
      <alignment horizontal="center"/>
    </xf>
    <xf numFmtId="0" fontId="44" fillId="4" borderId="45" xfId="0" applyFont="1" applyFill="1" applyBorder="1" applyAlignment="1">
      <alignment horizontal="center"/>
    </xf>
    <xf numFmtId="0" fontId="44" fillId="4" borderId="46" xfId="0" applyFont="1" applyFill="1" applyBorder="1" applyAlignment="1">
      <alignment horizontal="center"/>
    </xf>
    <xf numFmtId="0" fontId="44" fillId="4" borderId="47" xfId="0" applyFont="1" applyFill="1" applyBorder="1" applyAlignment="1">
      <alignment horizontal="center"/>
    </xf>
    <xf numFmtId="2" fontId="44" fillId="4" borderId="46" xfId="0" applyNumberFormat="1" applyFont="1" applyFill="1" applyBorder="1" applyAlignment="1">
      <alignment horizontal="center" wrapText="1"/>
    </xf>
    <xf numFmtId="4" fontId="46" fillId="4" borderId="45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left"/>
    </xf>
    <xf numFmtId="2" fontId="22" fillId="4" borderId="16" xfId="0" applyNumberFormat="1" applyFont="1" applyFill="1" applyBorder="1" applyAlignment="1">
      <alignment horizontal="center" wrapText="1"/>
    </xf>
    <xf numFmtId="0" fontId="22" fillId="4" borderId="35" xfId="0" applyFont="1" applyFill="1" applyBorder="1" applyAlignment="1">
      <alignment horizontal="left"/>
    </xf>
    <xf numFmtId="0" fontId="22" fillId="4" borderId="31" xfId="0" applyFont="1" applyFill="1" applyBorder="1" applyAlignment="1">
      <alignment horizontal="left"/>
    </xf>
    <xf numFmtId="0" fontId="22" fillId="4" borderId="36" xfId="0" applyFont="1" applyFill="1" applyBorder="1" applyAlignment="1">
      <alignment horizontal="left"/>
    </xf>
    <xf numFmtId="0" fontId="48" fillId="4" borderId="48" xfId="0" applyFont="1" applyFill="1" applyBorder="1" applyAlignment="1">
      <alignment horizontal="center"/>
    </xf>
    <xf numFmtId="0" fontId="48" fillId="4" borderId="49" xfId="0" applyFont="1" applyFill="1" applyBorder="1" applyAlignment="1">
      <alignment horizontal="center"/>
    </xf>
    <xf numFmtId="0" fontId="48" fillId="4" borderId="50" xfId="0" applyFont="1" applyFill="1" applyBorder="1" applyAlignment="1">
      <alignment horizontal="center"/>
    </xf>
    <xf numFmtId="2" fontId="48" fillId="4" borderId="49" xfId="0" applyNumberFormat="1" applyFont="1" applyFill="1" applyBorder="1" applyAlignment="1">
      <alignment horizontal="center" wrapText="1"/>
    </xf>
    <xf numFmtId="4" fontId="43" fillId="4" borderId="48" xfId="0" applyNumberFormat="1" applyFont="1" applyFill="1" applyBorder="1" applyAlignment="1">
      <alignment horizontal="center"/>
    </xf>
    <xf numFmtId="4" fontId="43" fillId="4" borderId="50" xfId="0" applyNumberFormat="1" applyFont="1" applyFill="1" applyBorder="1" applyAlignment="1">
      <alignment horizontal="center"/>
    </xf>
    <xf numFmtId="0" fontId="44" fillId="4" borderId="45" xfId="0" applyFont="1" applyFill="1" applyBorder="1" applyAlignment="1">
      <alignment horizontal="left"/>
    </xf>
    <xf numFmtId="0" fontId="44" fillId="4" borderId="46" xfId="0" applyFont="1" applyFill="1" applyBorder="1" applyAlignment="1">
      <alignment horizontal="left"/>
    </xf>
    <xf numFmtId="0" fontId="44" fillId="4" borderId="47" xfId="0" applyFont="1" applyFill="1" applyBorder="1" applyAlignment="1">
      <alignment horizontal="left"/>
    </xf>
    <xf numFmtId="2" fontId="44" fillId="4" borderId="0" xfId="0" applyNumberFormat="1" applyFont="1" applyFill="1" applyBorder="1" applyAlignment="1">
      <alignment horizontal="center" wrapText="1"/>
    </xf>
    <xf numFmtId="4" fontId="43" fillId="4" borderId="51" xfId="0" applyNumberFormat="1" applyFont="1" applyFill="1" applyBorder="1" applyAlignment="1">
      <alignment horizontal="center"/>
    </xf>
    <xf numFmtId="4" fontId="43" fillId="4" borderId="52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2" fontId="31" fillId="4" borderId="0" xfId="0" applyNumberFormat="1" applyFont="1" applyFill="1" applyBorder="1" applyAlignment="1">
      <alignment horizontal="center"/>
    </xf>
    <xf numFmtId="2" fontId="31" fillId="4" borderId="0" xfId="0" applyNumberFormat="1" applyFont="1" applyFill="1" applyBorder="1" applyAlignment="1">
      <alignment horizontal="center"/>
    </xf>
    <xf numFmtId="4" fontId="31" fillId="4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center"/>
    </xf>
    <xf numFmtId="4" fontId="18" fillId="4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/>
    <xf numFmtId="0" fontId="18" fillId="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3" fontId="29" fillId="4" borderId="0" xfId="0" applyNumberFormat="1" applyFont="1" applyFill="1" applyBorder="1" applyAlignment="1">
      <alignment horizontal="center"/>
    </xf>
    <xf numFmtId="3" fontId="29" fillId="4" borderId="0" xfId="0" applyNumberFormat="1" applyFont="1" applyFill="1" applyBorder="1" applyAlignment="1">
      <alignment horizontal="center"/>
    </xf>
    <xf numFmtId="4" fontId="29" fillId="4" borderId="0" xfId="0" applyNumberFormat="1" applyFont="1" applyFill="1" applyBorder="1" applyAlignment="1">
      <alignment horizontal="center"/>
    </xf>
    <xf numFmtId="164" fontId="29" fillId="4" borderId="0" xfId="0" applyNumberFormat="1" applyFont="1" applyFill="1" applyBorder="1" applyAlignment="1">
      <alignment horizontal="center"/>
    </xf>
    <xf numFmtId="164" fontId="29" fillId="4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2" fontId="29" fillId="4" borderId="0" xfId="0" applyNumberFormat="1" applyFont="1" applyFill="1" applyBorder="1" applyAlignment="1">
      <alignment horizontal="center"/>
    </xf>
    <xf numFmtId="2" fontId="22" fillId="4" borderId="0" xfId="0" applyNumberFormat="1" applyFont="1" applyFill="1" applyBorder="1" applyAlignment="1">
      <alignment horizontal="center"/>
    </xf>
    <xf numFmtId="2" fontId="22" fillId="4" borderId="0" xfId="0" applyNumberFormat="1" applyFont="1" applyFill="1" applyBorder="1" applyAlignment="1">
      <alignment horizontal="center"/>
    </xf>
    <xf numFmtId="164" fontId="22" fillId="4" borderId="0" xfId="0" applyNumberFormat="1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1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4" fontId="50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left"/>
    </xf>
    <xf numFmtId="4" fontId="43" fillId="4" borderId="0" xfId="0" applyNumberFormat="1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4" fontId="22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1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AY139"/>
  <sheetViews>
    <sheetView tabSelected="1" topLeftCell="A98" workbookViewId="0">
      <selection activeCell="W117" sqref="W117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45" customWidth="1"/>
    <col min="18" max="18" width="2.5703125" style="445" customWidth="1"/>
    <col min="19" max="19" width="9.140625" style="445"/>
    <col min="20" max="20" width="7.5703125" style="445" customWidth="1"/>
    <col min="21" max="22" width="9.140625" style="445"/>
    <col min="23" max="23" width="8.7109375" style="445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9"/>
      <c r="G6" s="10"/>
      <c r="H6" s="10"/>
      <c r="I6" s="10"/>
      <c r="J6" s="10"/>
      <c r="K6" s="10"/>
      <c r="L6" s="1"/>
      <c r="M6" s="10"/>
      <c r="N6" s="10"/>
      <c r="O6" s="10"/>
      <c r="P6" s="10"/>
      <c r="Q6" s="11"/>
      <c r="R6" s="11"/>
      <c r="S6" s="11"/>
      <c r="T6" s="11"/>
      <c r="U6" s="11"/>
      <c r="V6" s="12"/>
      <c r="W6" s="4"/>
    </row>
    <row r="7" spans="2:23" x14ac:dyDescent="0.25">
      <c r="B7" s="8"/>
      <c r="C7" s="3" t="s">
        <v>2</v>
      </c>
      <c r="D7" s="3"/>
      <c r="E7" s="3"/>
      <c r="F7" s="13">
        <v>43101</v>
      </c>
      <c r="G7" s="14"/>
      <c r="H7" s="13">
        <v>43131</v>
      </c>
      <c r="I7" s="14"/>
      <c r="J7" s="14"/>
      <c r="K7" s="14"/>
      <c r="L7" s="15" t="s">
        <v>3</v>
      </c>
      <c r="M7" s="16" t="s">
        <v>4</v>
      </c>
      <c r="N7" s="17"/>
      <c r="O7" s="17"/>
      <c r="P7" s="17"/>
      <c r="Q7" s="17"/>
      <c r="R7" s="17"/>
      <c r="S7" s="18"/>
      <c r="T7" s="19"/>
      <c r="U7" s="19">
        <v>11</v>
      </c>
      <c r="V7" s="12"/>
      <c r="W7" s="4"/>
    </row>
    <row r="8" spans="2:23" x14ac:dyDescent="0.25">
      <c r="B8" s="20"/>
      <c r="C8" s="1"/>
      <c r="D8" s="1"/>
      <c r="E8" s="2"/>
      <c r="F8" s="2"/>
      <c r="G8" s="2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12"/>
      <c r="U8" s="4"/>
      <c r="V8" s="4"/>
      <c r="W8" s="4"/>
    </row>
    <row r="9" spans="2:23" x14ac:dyDescent="0.25">
      <c r="B9" s="23" t="s">
        <v>5</v>
      </c>
      <c r="C9" s="23"/>
      <c r="D9" s="23"/>
      <c r="E9" s="23"/>
      <c r="F9" s="23"/>
      <c r="G9" s="24">
        <v>4034.8</v>
      </c>
      <c r="H9" s="25"/>
      <c r="I9" s="26" t="s">
        <v>6</v>
      </c>
      <c r="J9" s="26"/>
      <c r="K9" s="26"/>
      <c r="L9" s="27">
        <v>9</v>
      </c>
      <c r="M9" s="25"/>
      <c r="N9" s="28" t="s">
        <v>7</v>
      </c>
      <c r="O9" s="28"/>
      <c r="P9" s="28"/>
      <c r="Q9" s="29">
        <v>1991</v>
      </c>
      <c r="R9" s="12"/>
      <c r="S9" s="28" t="s">
        <v>8</v>
      </c>
      <c r="T9" s="28"/>
      <c r="U9" s="28"/>
      <c r="V9" s="28"/>
      <c r="W9" s="28"/>
    </row>
    <row r="10" spans="2:23" x14ac:dyDescent="0.25">
      <c r="B10" s="23" t="s">
        <v>9</v>
      </c>
      <c r="C10" s="23"/>
      <c r="D10" s="23"/>
      <c r="E10" s="23"/>
      <c r="F10" s="23"/>
      <c r="G10" s="24">
        <v>4034.8</v>
      </c>
      <c r="H10" s="25"/>
      <c r="I10" s="28" t="s">
        <v>10</v>
      </c>
      <c r="J10" s="28"/>
      <c r="K10" s="28"/>
      <c r="L10" s="27">
        <v>2</v>
      </c>
      <c r="M10" s="20"/>
      <c r="N10" s="30" t="s">
        <v>11</v>
      </c>
      <c r="O10" s="30"/>
      <c r="P10" s="31" t="s">
        <v>12</v>
      </c>
      <c r="Q10" s="31"/>
      <c r="R10" s="12"/>
      <c r="S10" s="32" t="s">
        <v>13</v>
      </c>
      <c r="T10" s="32"/>
      <c r="U10" s="32"/>
      <c r="V10" s="32"/>
      <c r="W10" s="32"/>
    </row>
    <row r="11" spans="2:23" x14ac:dyDescent="0.25">
      <c r="B11" s="23" t="s">
        <v>14</v>
      </c>
      <c r="C11" s="23"/>
      <c r="D11" s="23"/>
      <c r="E11" s="23"/>
      <c r="F11" s="23"/>
      <c r="G11" s="33">
        <v>0</v>
      </c>
      <c r="H11" s="25"/>
      <c r="I11" s="28" t="s">
        <v>15</v>
      </c>
      <c r="J11" s="28"/>
      <c r="K11" s="28"/>
      <c r="L11" s="34">
        <v>2</v>
      </c>
      <c r="M11" s="20"/>
      <c r="N11" s="28" t="s">
        <v>16</v>
      </c>
      <c r="O11" s="28"/>
      <c r="P11" s="28"/>
      <c r="Q11" s="35">
        <v>642.70000000000005</v>
      </c>
      <c r="R11" s="12"/>
      <c r="S11" s="32"/>
      <c r="T11" s="32"/>
      <c r="U11" s="32"/>
      <c r="V11" s="32"/>
      <c r="W11" s="32"/>
    </row>
    <row r="12" spans="2:23" x14ac:dyDescent="0.25">
      <c r="B12" s="23" t="s">
        <v>17</v>
      </c>
      <c r="C12" s="23"/>
      <c r="D12" s="23"/>
      <c r="E12" s="23"/>
      <c r="F12" s="23"/>
      <c r="G12" s="33">
        <v>2387.9</v>
      </c>
      <c r="H12" s="25"/>
      <c r="I12" s="28" t="s">
        <v>18</v>
      </c>
      <c r="J12" s="28"/>
      <c r="K12" s="28"/>
      <c r="L12" s="34">
        <v>71</v>
      </c>
      <c r="M12" s="25"/>
      <c r="N12" s="26" t="s">
        <v>19</v>
      </c>
      <c r="O12" s="26"/>
      <c r="P12" s="26"/>
      <c r="Q12" s="36" t="s">
        <v>20</v>
      </c>
      <c r="R12" s="22"/>
      <c r="S12" s="32"/>
      <c r="T12" s="32"/>
      <c r="U12" s="32"/>
      <c r="V12" s="32"/>
      <c r="W12" s="32"/>
    </row>
    <row r="13" spans="2:23" x14ac:dyDescent="0.25">
      <c r="B13" s="23" t="s">
        <v>21</v>
      </c>
      <c r="C13" s="23"/>
      <c r="D13" s="23"/>
      <c r="E13" s="23"/>
      <c r="F13" s="23"/>
      <c r="G13" s="33">
        <v>612.1</v>
      </c>
      <c r="H13" s="25"/>
      <c r="I13" s="28" t="s">
        <v>22</v>
      </c>
      <c r="J13" s="28"/>
      <c r="K13" s="28"/>
      <c r="L13" s="37">
        <v>210</v>
      </c>
      <c r="M13" s="25"/>
      <c r="N13" s="26"/>
      <c r="O13" s="26"/>
      <c r="P13" s="26"/>
      <c r="Q13" s="38"/>
      <c r="R13" s="22"/>
      <c r="S13" s="28" t="s">
        <v>23</v>
      </c>
      <c r="T13" s="28"/>
      <c r="U13" s="28"/>
      <c r="V13" s="39" t="s">
        <v>24</v>
      </c>
      <c r="W13" s="39"/>
    </row>
    <row r="14" spans="2:23" x14ac:dyDescent="0.25">
      <c r="B14" s="40"/>
      <c r="C14" s="1"/>
      <c r="D14" s="1"/>
      <c r="E14" s="1"/>
      <c r="F14" s="1"/>
      <c r="G14" s="1"/>
      <c r="H14" s="1"/>
      <c r="I14" s="1"/>
      <c r="J14" s="1"/>
      <c r="K14" s="1"/>
      <c r="L14" s="41"/>
      <c r="M14" s="1"/>
      <c r="N14" s="1"/>
      <c r="O14" s="1"/>
      <c r="P14" s="42"/>
      <c r="Q14" s="43"/>
      <c r="R14" s="43"/>
      <c r="S14" s="43"/>
      <c r="T14" s="11"/>
      <c r="U14" s="44"/>
      <c r="V14" s="44"/>
      <c r="W14" s="4"/>
    </row>
    <row r="15" spans="2:23" x14ac:dyDescent="0.25">
      <c r="B15" s="45" t="s">
        <v>25</v>
      </c>
      <c r="C15" s="45"/>
      <c r="D15" s="45"/>
      <c r="E15" s="45"/>
      <c r="F15" s="45"/>
      <c r="G15" s="45"/>
      <c r="H15" s="46">
        <v>15.25</v>
      </c>
      <c r="I15" s="47"/>
      <c r="J15" s="1"/>
      <c r="K15" s="1"/>
      <c r="L15" s="1"/>
      <c r="M15" s="1"/>
      <c r="N15" s="1"/>
      <c r="O15" s="1"/>
      <c r="P15" s="1"/>
      <c r="Q15" s="22"/>
      <c r="R15" s="22"/>
      <c r="S15" s="22"/>
      <c r="T15" s="12"/>
      <c r="U15" s="22"/>
      <c r="V15" s="22"/>
      <c r="W15" s="4"/>
    </row>
    <row r="16" spans="2:23" x14ac:dyDescent="0.25">
      <c r="B16" s="8"/>
      <c r="C16" s="2"/>
      <c r="D16" s="2"/>
      <c r="E16" s="2"/>
      <c r="F16" s="2"/>
      <c r="G16" s="2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49"/>
      <c r="S16" s="49"/>
      <c r="T16" s="11"/>
      <c r="U16" s="22"/>
      <c r="V16" s="22"/>
      <c r="W16" s="4"/>
    </row>
    <row r="17" spans="2:23" x14ac:dyDescent="0.25">
      <c r="B17" s="50" t="s">
        <v>26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>
        <v>-31912.639999999999</v>
      </c>
      <c r="Q17" s="52"/>
      <c r="R17" s="52"/>
      <c r="S17" s="53"/>
      <c r="T17" s="54"/>
      <c r="U17" s="22"/>
      <c r="V17" s="22"/>
      <c r="W17" s="4"/>
    </row>
    <row r="18" spans="2:23" x14ac:dyDescent="0.25">
      <c r="B18" s="55" t="s">
        <v>27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8"/>
      <c r="T18" s="54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9"/>
      <c r="I19" s="9"/>
      <c r="J19" s="9"/>
      <c r="K19" s="9"/>
      <c r="L19" s="9"/>
      <c r="M19" s="9"/>
      <c r="N19" s="9"/>
      <c r="O19" s="9"/>
      <c r="P19" s="9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59" t="s">
        <v>28</v>
      </c>
      <c r="C20" s="59"/>
      <c r="D20" s="59"/>
      <c r="E20" s="59"/>
      <c r="F20" s="59"/>
      <c r="G20" s="59"/>
      <c r="H20" s="59"/>
      <c r="I20" s="59"/>
      <c r="J20" s="60" t="s">
        <v>29</v>
      </c>
      <c r="K20" s="60"/>
      <c r="L20" s="60" t="s">
        <v>30</v>
      </c>
      <c r="M20" s="60"/>
      <c r="N20" s="60"/>
      <c r="O20" s="61" t="s">
        <v>31</v>
      </c>
      <c r="P20" s="62"/>
      <c r="Q20" s="63" t="s">
        <v>32</v>
      </c>
      <c r="R20" s="64"/>
      <c r="S20" s="65"/>
      <c r="T20" s="66"/>
      <c r="U20" s="4"/>
      <c r="V20" s="4"/>
      <c r="W20" s="4"/>
    </row>
    <row r="21" spans="2:23" x14ac:dyDescent="0.25">
      <c r="B21" s="67" t="s">
        <v>33</v>
      </c>
      <c r="C21" s="67"/>
      <c r="D21" s="67"/>
      <c r="E21" s="67"/>
      <c r="F21" s="67"/>
      <c r="G21" s="67"/>
      <c r="H21" s="67"/>
      <c r="I21" s="67"/>
      <c r="J21" s="68">
        <f>J22</f>
        <v>131710.81</v>
      </c>
      <c r="K21" s="68"/>
      <c r="L21" s="69">
        <f>L22</f>
        <v>47735.040000000001</v>
      </c>
      <c r="M21" s="69"/>
      <c r="N21" s="69"/>
      <c r="O21" s="70">
        <f>O22</f>
        <v>178692.05</v>
      </c>
      <c r="P21" s="70"/>
      <c r="Q21" s="71">
        <f>Q22</f>
        <v>753.80000000001746</v>
      </c>
      <c r="R21" s="72"/>
      <c r="S21" s="73"/>
      <c r="T21" s="74"/>
      <c r="U21" s="75"/>
      <c r="V21" s="75"/>
      <c r="W21" s="75"/>
    </row>
    <row r="22" spans="2:23" x14ac:dyDescent="0.25">
      <c r="B22" s="76" t="s">
        <v>33</v>
      </c>
      <c r="C22" s="76"/>
      <c r="D22" s="76"/>
      <c r="E22" s="76"/>
      <c r="F22" s="76"/>
      <c r="G22" s="76"/>
      <c r="H22" s="76"/>
      <c r="I22" s="76"/>
      <c r="J22" s="77">
        <v>131710.81</v>
      </c>
      <c r="K22" s="77"/>
      <c r="L22" s="78">
        <v>47735.040000000001</v>
      </c>
      <c r="M22" s="78"/>
      <c r="N22" s="78"/>
      <c r="O22" s="79">
        <v>178692.05</v>
      </c>
      <c r="P22" s="79"/>
      <c r="Q22" s="80">
        <f>J22+L22-O22</f>
        <v>753.80000000001746</v>
      </c>
      <c r="R22" s="81"/>
      <c r="S22" s="82"/>
      <c r="T22" s="83"/>
      <c r="U22" s="84"/>
      <c r="V22" s="84"/>
      <c r="W22" s="84"/>
    </row>
    <row r="23" spans="2:23" s="94" customFormat="1" x14ac:dyDescent="0.25">
      <c r="B23" s="85" t="s">
        <v>34</v>
      </c>
      <c r="C23" s="85"/>
      <c r="D23" s="85"/>
      <c r="E23" s="85"/>
      <c r="F23" s="85"/>
      <c r="G23" s="85"/>
      <c r="H23" s="85"/>
      <c r="I23" s="85"/>
      <c r="J23" s="86">
        <v>0</v>
      </c>
      <c r="K23" s="86"/>
      <c r="L23" s="87">
        <f>L21-Q103</f>
        <v>-13793.291370660008</v>
      </c>
      <c r="M23" s="87"/>
      <c r="N23" s="87"/>
      <c r="O23" s="88">
        <v>0</v>
      </c>
      <c r="P23" s="88"/>
      <c r="Q23" s="89">
        <f>J23+L23-O23</f>
        <v>-13793.291370660008</v>
      </c>
      <c r="R23" s="90"/>
      <c r="S23" s="91"/>
      <c r="T23" s="92"/>
      <c r="U23" s="93"/>
      <c r="V23" s="93"/>
      <c r="W23" s="93"/>
    </row>
    <row r="24" spans="2:23" x14ac:dyDescent="0.25">
      <c r="B24" s="95" t="s">
        <v>35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>
        <f>P17+O21</f>
        <v>146779.40999999997</v>
      </c>
      <c r="P24" s="97"/>
      <c r="Q24" s="97"/>
      <c r="R24" s="97"/>
      <c r="S24" s="98"/>
      <c r="T24" s="99"/>
      <c r="U24" s="84"/>
      <c r="V24" s="84"/>
      <c r="W24" s="84"/>
    </row>
    <row r="25" spans="2:23" x14ac:dyDescent="0.25">
      <c r="B25" s="100"/>
      <c r="C25" s="101" t="s">
        <v>36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84"/>
      <c r="R25" s="84"/>
      <c r="S25" s="84"/>
      <c r="T25" s="84"/>
      <c r="U25" s="84"/>
      <c r="V25" s="84"/>
      <c r="W25" s="84"/>
    </row>
    <row r="26" spans="2:23" s="113" customFormat="1" x14ac:dyDescent="0.25">
      <c r="B26" s="102" t="s">
        <v>37</v>
      </c>
      <c r="C26" s="103"/>
      <c r="D26" s="103"/>
      <c r="E26" s="103"/>
      <c r="F26" s="103"/>
      <c r="G26" s="103"/>
      <c r="H26" s="103"/>
      <c r="I26" s="104"/>
      <c r="J26" s="105">
        <v>312.85000000000002</v>
      </c>
      <c r="K26" s="105"/>
      <c r="L26" s="106">
        <v>-6.36</v>
      </c>
      <c r="M26" s="106"/>
      <c r="N26" s="106"/>
      <c r="O26" s="107">
        <v>306.06</v>
      </c>
      <c r="P26" s="107"/>
      <c r="Q26" s="108">
        <f>J26+L26-O26</f>
        <v>0.43000000000000682</v>
      </c>
      <c r="R26" s="109"/>
      <c r="S26" s="110"/>
      <c r="T26" s="111"/>
      <c r="U26" s="112"/>
      <c r="V26" s="112"/>
      <c r="W26" s="112"/>
    </row>
    <row r="27" spans="2:23" s="113" customFormat="1" x14ac:dyDescent="0.25">
      <c r="B27" s="102" t="s">
        <v>38</v>
      </c>
      <c r="C27" s="103"/>
      <c r="D27" s="103"/>
      <c r="E27" s="103"/>
      <c r="F27" s="103"/>
      <c r="G27" s="103"/>
      <c r="H27" s="103"/>
      <c r="I27" s="104"/>
      <c r="J27" s="105">
        <v>7623.89</v>
      </c>
      <c r="K27" s="105"/>
      <c r="L27" s="106">
        <v>4597.49</v>
      </c>
      <c r="M27" s="106"/>
      <c r="N27" s="106"/>
      <c r="O27" s="107">
        <v>12109.82</v>
      </c>
      <c r="P27" s="107"/>
      <c r="Q27" s="108">
        <f t="shared" ref="Q27:Q38" si="0">J27+L27-O27</f>
        <v>111.56000000000131</v>
      </c>
      <c r="R27" s="109"/>
      <c r="S27" s="110"/>
      <c r="T27" s="111"/>
      <c r="U27" s="112"/>
      <c r="V27" s="112"/>
      <c r="W27" s="112"/>
    </row>
    <row r="28" spans="2:23" s="113" customFormat="1" x14ac:dyDescent="0.25">
      <c r="B28" s="102" t="s">
        <v>39</v>
      </c>
      <c r="C28" s="103"/>
      <c r="D28" s="103"/>
      <c r="E28" s="103"/>
      <c r="F28" s="103"/>
      <c r="G28" s="103"/>
      <c r="H28" s="103"/>
      <c r="I28" s="104"/>
      <c r="J28" s="114">
        <v>8246.17</v>
      </c>
      <c r="K28" s="114"/>
      <c r="L28" s="106">
        <v>4997.25</v>
      </c>
      <c r="M28" s="106"/>
      <c r="N28" s="106"/>
      <c r="O28" s="107">
        <v>13118.49</v>
      </c>
      <c r="P28" s="107"/>
      <c r="Q28" s="108">
        <f t="shared" si="0"/>
        <v>124.93000000000029</v>
      </c>
      <c r="R28" s="109"/>
      <c r="S28" s="110"/>
      <c r="T28" s="83"/>
      <c r="U28" s="112"/>
      <c r="V28" s="112"/>
      <c r="W28" s="112"/>
    </row>
    <row r="29" spans="2:23" s="113" customFormat="1" x14ac:dyDescent="0.25">
      <c r="B29" s="102" t="s">
        <v>40</v>
      </c>
      <c r="C29" s="103"/>
      <c r="D29" s="103"/>
      <c r="E29" s="103"/>
      <c r="F29" s="103"/>
      <c r="G29" s="103"/>
      <c r="H29" s="103"/>
      <c r="I29" s="104"/>
      <c r="J29" s="114">
        <v>16064.72</v>
      </c>
      <c r="K29" s="114"/>
      <c r="L29" s="106">
        <v>7961.1</v>
      </c>
      <c r="M29" s="106"/>
      <c r="N29" s="106"/>
      <c r="O29" s="107">
        <v>23831.82</v>
      </c>
      <c r="P29" s="107"/>
      <c r="Q29" s="108">
        <f t="shared" si="0"/>
        <v>194</v>
      </c>
      <c r="R29" s="109"/>
      <c r="S29" s="110"/>
      <c r="T29" s="83"/>
      <c r="U29" s="112"/>
      <c r="V29" s="112"/>
      <c r="W29" s="112"/>
    </row>
    <row r="30" spans="2:23" s="113" customFormat="1" x14ac:dyDescent="0.25">
      <c r="B30" s="102" t="s">
        <v>41</v>
      </c>
      <c r="C30" s="103"/>
      <c r="D30" s="103"/>
      <c r="E30" s="103"/>
      <c r="F30" s="103"/>
      <c r="G30" s="103"/>
      <c r="H30" s="103"/>
      <c r="I30" s="104"/>
      <c r="J30" s="80">
        <v>32307.55</v>
      </c>
      <c r="K30" s="82"/>
      <c r="L30" s="105">
        <v>45729.02</v>
      </c>
      <c r="M30" s="115"/>
      <c r="N30" s="116"/>
      <c r="O30" s="108">
        <v>78036.570000000007</v>
      </c>
      <c r="P30" s="110"/>
      <c r="Q30" s="108">
        <f>J30+L30-O30</f>
        <v>0</v>
      </c>
      <c r="R30" s="109"/>
      <c r="S30" s="110"/>
      <c r="T30" s="83"/>
      <c r="U30" s="112"/>
      <c r="V30" s="112"/>
      <c r="W30" s="112"/>
    </row>
    <row r="31" spans="2:23" s="113" customFormat="1" x14ac:dyDescent="0.25">
      <c r="B31" s="117" t="s">
        <v>42</v>
      </c>
      <c r="C31" s="118"/>
      <c r="D31" s="118"/>
      <c r="E31" s="118"/>
      <c r="F31" s="118"/>
      <c r="G31" s="118"/>
      <c r="H31" s="118"/>
      <c r="I31" s="119"/>
      <c r="J31" s="80">
        <v>3145.89</v>
      </c>
      <c r="K31" s="82"/>
      <c r="L31" s="105">
        <v>1573.36</v>
      </c>
      <c r="M31" s="115"/>
      <c r="N31" s="116"/>
      <c r="O31" s="108">
        <v>2817.51</v>
      </c>
      <c r="P31" s="110"/>
      <c r="Q31" s="108">
        <f>J31+L31-O31</f>
        <v>1901.7399999999998</v>
      </c>
      <c r="R31" s="109"/>
      <c r="S31" s="110"/>
      <c r="T31" s="83"/>
      <c r="U31" s="112"/>
      <c r="V31" s="112"/>
      <c r="W31" s="112"/>
    </row>
    <row r="32" spans="2:23" s="113" customFormat="1" x14ac:dyDescent="0.25">
      <c r="B32" s="102" t="s">
        <v>43</v>
      </c>
      <c r="C32" s="103"/>
      <c r="D32" s="103"/>
      <c r="E32" s="103"/>
      <c r="F32" s="103"/>
      <c r="G32" s="103"/>
      <c r="H32" s="103"/>
      <c r="I32" s="104"/>
      <c r="J32" s="80">
        <v>1649.79</v>
      </c>
      <c r="K32" s="82"/>
      <c r="L32" s="105">
        <v>915.53</v>
      </c>
      <c r="M32" s="115"/>
      <c r="N32" s="116"/>
      <c r="O32" s="108">
        <v>1709.16</v>
      </c>
      <c r="P32" s="110"/>
      <c r="Q32" s="108">
        <f>J32+L32-O32</f>
        <v>856.15999999999963</v>
      </c>
      <c r="R32" s="109"/>
      <c r="S32" s="110"/>
      <c r="T32" s="83"/>
      <c r="U32" s="112"/>
      <c r="V32" s="112"/>
      <c r="W32" s="112"/>
    </row>
    <row r="33" spans="2:51" x14ac:dyDescent="0.25">
      <c r="B33" s="120" t="s">
        <v>44</v>
      </c>
      <c r="C33" s="121"/>
      <c r="D33" s="121"/>
      <c r="E33" s="121"/>
      <c r="F33" s="121"/>
      <c r="G33" s="121"/>
      <c r="H33" s="121"/>
      <c r="I33" s="122"/>
      <c r="J33" s="123">
        <f>J35+J36+J37+J38+J34</f>
        <v>450129.57</v>
      </c>
      <c r="K33" s="123"/>
      <c r="L33" s="124">
        <f>L35+L36+L37+L38+L34</f>
        <v>446002.06</v>
      </c>
      <c r="M33" s="124"/>
      <c r="N33" s="124"/>
      <c r="O33" s="124">
        <f>O35+O36+O37+O38+O34</f>
        <v>887321.60000000009</v>
      </c>
      <c r="P33" s="124"/>
      <c r="Q33" s="125">
        <f>J33+L33-O33</f>
        <v>8810.0299999999115</v>
      </c>
      <c r="R33" s="126"/>
      <c r="S33" s="127"/>
      <c r="T33" s="128"/>
      <c r="U33" s="84"/>
      <c r="V33" s="84"/>
      <c r="W33" s="84"/>
    </row>
    <row r="34" spans="2:51" x14ac:dyDescent="0.25">
      <c r="B34" s="129" t="s">
        <v>45</v>
      </c>
      <c r="C34" s="130"/>
      <c r="D34" s="130"/>
      <c r="E34" s="130"/>
      <c r="F34" s="130"/>
      <c r="G34" s="130"/>
      <c r="H34" s="130"/>
      <c r="I34" s="131"/>
      <c r="J34" s="132">
        <v>0</v>
      </c>
      <c r="K34" s="133"/>
      <c r="L34" s="132">
        <v>21400</v>
      </c>
      <c r="M34" s="134"/>
      <c r="N34" s="133"/>
      <c r="O34" s="132">
        <v>21000</v>
      </c>
      <c r="P34" s="133"/>
      <c r="Q34" s="80">
        <f>J34+L34-O34</f>
        <v>400</v>
      </c>
      <c r="R34" s="81"/>
      <c r="S34" s="82"/>
      <c r="T34" s="128"/>
      <c r="U34" s="84"/>
      <c r="V34" s="84"/>
      <c r="W34" s="84"/>
    </row>
    <row r="35" spans="2:51" x14ac:dyDescent="0.25">
      <c r="B35" s="135" t="s">
        <v>46</v>
      </c>
      <c r="C35" s="136"/>
      <c r="D35" s="136"/>
      <c r="E35" s="136"/>
      <c r="F35" s="136"/>
      <c r="G35" s="136"/>
      <c r="H35" s="136"/>
      <c r="I35" s="137"/>
      <c r="J35" s="77">
        <v>70163.759999999995</v>
      </c>
      <c r="K35" s="77"/>
      <c r="L35" s="138">
        <f>15233.73+77530.09</f>
        <v>92763.819999999992</v>
      </c>
      <c r="M35" s="138"/>
      <c r="N35" s="138"/>
      <c r="O35" s="139">
        <f>84583.06+77530.09</f>
        <v>162113.15</v>
      </c>
      <c r="P35" s="139"/>
      <c r="Q35" s="125">
        <f t="shared" si="0"/>
        <v>814.42999999999302</v>
      </c>
      <c r="R35" s="126"/>
      <c r="S35" s="127"/>
      <c r="T35" s="140"/>
      <c r="U35" s="84"/>
      <c r="V35" s="84"/>
      <c r="W35" s="84"/>
    </row>
    <row r="36" spans="2:51" x14ac:dyDescent="0.25">
      <c r="B36" s="135" t="s">
        <v>47</v>
      </c>
      <c r="C36" s="136"/>
      <c r="D36" s="136"/>
      <c r="E36" s="136"/>
      <c r="F36" s="136"/>
      <c r="G36" s="136"/>
      <c r="H36" s="136"/>
      <c r="I36" s="137"/>
      <c r="J36" s="77">
        <v>102974.44</v>
      </c>
      <c r="K36" s="77"/>
      <c r="L36" s="138">
        <v>46488.11</v>
      </c>
      <c r="M36" s="138"/>
      <c r="N36" s="138"/>
      <c r="O36" s="139">
        <v>147942.74</v>
      </c>
      <c r="P36" s="139"/>
      <c r="Q36" s="125">
        <f t="shared" si="0"/>
        <v>1519.8099999999977</v>
      </c>
      <c r="R36" s="126"/>
      <c r="S36" s="127"/>
      <c r="T36" s="141"/>
      <c r="U36" s="84"/>
      <c r="V36" s="84"/>
      <c r="W36" s="84"/>
    </row>
    <row r="37" spans="2:51" x14ac:dyDescent="0.25">
      <c r="B37" s="135" t="s">
        <v>48</v>
      </c>
      <c r="C37" s="136"/>
      <c r="D37" s="136"/>
      <c r="E37" s="136"/>
      <c r="F37" s="136"/>
      <c r="G37" s="136"/>
      <c r="H37" s="136"/>
      <c r="I37" s="137"/>
      <c r="J37" s="77">
        <v>88922.55</v>
      </c>
      <c r="K37" s="77"/>
      <c r="L37" s="138">
        <v>22767.56</v>
      </c>
      <c r="M37" s="138"/>
      <c r="N37" s="138"/>
      <c r="O37" s="139">
        <v>108518.68</v>
      </c>
      <c r="P37" s="139"/>
      <c r="Q37" s="125">
        <f t="shared" si="0"/>
        <v>3171.4300000000076</v>
      </c>
      <c r="R37" s="126"/>
      <c r="S37" s="127"/>
      <c r="T37" s="141"/>
      <c r="U37" s="84"/>
      <c r="V37" s="84"/>
      <c r="W37" s="84"/>
    </row>
    <row r="38" spans="2:51" x14ac:dyDescent="0.25">
      <c r="B38" s="142" t="s">
        <v>49</v>
      </c>
      <c r="C38" s="143"/>
      <c r="D38" s="143"/>
      <c r="E38" s="143"/>
      <c r="F38" s="143"/>
      <c r="G38" s="143"/>
      <c r="H38" s="143"/>
      <c r="I38" s="144"/>
      <c r="J38" s="145">
        <v>188068.82</v>
      </c>
      <c r="K38" s="145"/>
      <c r="L38" s="146">
        <v>262582.57</v>
      </c>
      <c r="M38" s="146"/>
      <c r="N38" s="146"/>
      <c r="O38" s="147">
        <v>447747.03</v>
      </c>
      <c r="P38" s="147"/>
      <c r="Q38" s="148">
        <f t="shared" si="0"/>
        <v>2904.359999999986</v>
      </c>
      <c r="R38" s="149"/>
      <c r="S38" s="150"/>
      <c r="T38" s="141"/>
      <c r="U38" s="84"/>
      <c r="V38" s="84"/>
      <c r="W38" s="84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2" t="s">
        <v>50</v>
      </c>
      <c r="AS38" s="152"/>
      <c r="AT38" s="152"/>
      <c r="AU38" s="152"/>
      <c r="AV38" s="152"/>
      <c r="AW38" s="153" t="s">
        <v>51</v>
      </c>
      <c r="AX38" s="153"/>
      <c r="AY38" s="154" t="s">
        <v>52</v>
      </c>
    </row>
    <row r="39" spans="2:51" ht="18" customHeight="1" x14ac:dyDescent="0.25">
      <c r="B39" s="155" t="s">
        <v>53</v>
      </c>
      <c r="C39" s="156"/>
      <c r="D39" s="156"/>
      <c r="E39" s="156"/>
      <c r="F39" s="156"/>
      <c r="G39" s="157"/>
      <c r="H39" s="158"/>
      <c r="I39" s="159"/>
      <c r="J39" s="159"/>
      <c r="K39" s="159"/>
      <c r="L39" s="159"/>
      <c r="M39" s="159"/>
      <c r="N39" s="159"/>
      <c r="O39" s="159"/>
      <c r="P39" s="160"/>
      <c r="Q39" s="161">
        <v>6825.37</v>
      </c>
      <c r="R39" s="161"/>
      <c r="S39" s="161"/>
      <c r="T39" s="162"/>
      <c r="U39" s="163"/>
      <c r="V39" s="163"/>
      <c r="W39" s="164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65" t="s">
        <v>54</v>
      </c>
      <c r="AS39" s="165"/>
      <c r="AT39" s="165"/>
      <c r="AU39" s="165" t="s">
        <v>55</v>
      </c>
      <c r="AV39" s="165"/>
      <c r="AW39" s="166" t="s">
        <v>54</v>
      </c>
      <c r="AX39" s="166" t="s">
        <v>55</v>
      </c>
      <c r="AY39" s="154"/>
    </row>
    <row r="40" spans="2:51" x14ac:dyDescent="0.25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4"/>
      <c r="Q40" s="162"/>
      <c r="R40" s="163"/>
      <c r="S40" s="164"/>
      <c r="T40" s="162"/>
      <c r="U40" s="163"/>
      <c r="V40" s="163"/>
      <c r="W40" s="164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8"/>
      <c r="AS40" s="168"/>
      <c r="AT40" s="168"/>
      <c r="AU40" s="166"/>
      <c r="AV40" s="166"/>
      <c r="AW40" s="168"/>
      <c r="AX40" s="166"/>
      <c r="AY40" s="169"/>
    </row>
    <row r="41" spans="2:51" ht="15" customHeight="1" x14ac:dyDescent="0.25">
      <c r="B41" s="170" t="s">
        <v>56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173" t="s">
        <v>57</v>
      </c>
      <c r="R41" s="173"/>
      <c r="S41" s="173"/>
      <c r="T41" s="174"/>
      <c r="U41" s="175" t="s">
        <v>58</v>
      </c>
      <c r="V41" s="173"/>
      <c r="W41" s="174"/>
      <c r="AC41" s="176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8">
        <f>AR157</f>
        <v>0</v>
      </c>
      <c r="AS41" s="178"/>
      <c r="AT41" s="178"/>
      <c r="AU41" s="179">
        <f>AU157</f>
        <v>0</v>
      </c>
      <c r="AV41" s="179"/>
      <c r="AW41" s="180">
        <f>AW157</f>
        <v>0</v>
      </c>
      <c r="AX41" s="181">
        <f>AX157</f>
        <v>0</v>
      </c>
      <c r="AY41" s="182">
        <f>AX41-AU41</f>
        <v>0</v>
      </c>
    </row>
    <row r="42" spans="2:51" ht="26.25" customHeight="1" x14ac:dyDescent="0.25">
      <c r="B42" s="183" t="s">
        <v>59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5"/>
      <c r="Q42" s="186" t="s">
        <v>54</v>
      </c>
      <c r="R42" s="186"/>
      <c r="S42" s="186"/>
      <c r="T42" s="187" t="s">
        <v>60</v>
      </c>
      <c r="U42" s="186" t="s">
        <v>54</v>
      </c>
      <c r="V42" s="186"/>
      <c r="W42" s="188" t="s">
        <v>60</v>
      </c>
      <c r="AC42" s="189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1"/>
      <c r="AS42" s="191"/>
      <c r="AT42" s="191"/>
      <c r="AU42" s="192"/>
      <c r="AV42" s="192"/>
      <c r="AW42" s="193"/>
      <c r="AX42" s="194"/>
      <c r="AY42" s="195"/>
    </row>
    <row r="43" spans="2:51" ht="14.25" customHeight="1" x14ac:dyDescent="0.25">
      <c r="B43" s="196" t="s">
        <v>61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8"/>
      <c r="R43" s="198"/>
      <c r="S43" s="198"/>
      <c r="T43" s="198"/>
      <c r="U43" s="198"/>
      <c r="V43" s="198"/>
      <c r="W43" s="199"/>
      <c r="AC43" s="189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1"/>
      <c r="AS43" s="191"/>
      <c r="AT43" s="191"/>
      <c r="AU43" s="192"/>
      <c r="AV43" s="192"/>
      <c r="AW43" s="193"/>
      <c r="AX43" s="194"/>
      <c r="AY43" s="195"/>
    </row>
    <row r="44" spans="2:51" ht="48.75" customHeight="1" x14ac:dyDescent="0.25">
      <c r="B44" s="200">
        <v>1</v>
      </c>
      <c r="C44" s="201" t="s">
        <v>62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2">
        <f>T44*G9*1</f>
        <v>3873.4079999999999</v>
      </c>
      <c r="R44" s="202"/>
      <c r="S44" s="202"/>
      <c r="T44" s="203">
        <v>0.96</v>
      </c>
      <c r="U44" s="204">
        <f>U46</f>
        <v>10394</v>
      </c>
      <c r="V44" s="205"/>
      <c r="W44" s="206">
        <f>U44/G9/1</f>
        <v>2.576088034103301</v>
      </c>
    </row>
    <row r="45" spans="2:51" x14ac:dyDescent="0.25">
      <c r="B45" s="200"/>
      <c r="C45" s="207" t="s">
        <v>63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210"/>
      <c r="R45" s="211"/>
      <c r="S45" s="212"/>
      <c r="T45" s="213"/>
      <c r="U45" s="214"/>
      <c r="V45" s="215"/>
      <c r="W45" s="206"/>
    </row>
    <row r="46" spans="2:51" x14ac:dyDescent="0.25">
      <c r="B46" s="200"/>
      <c r="C46" s="216" t="s">
        <v>64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8"/>
      <c r="Q46" s="210"/>
      <c r="R46" s="211"/>
      <c r="S46" s="212"/>
      <c r="T46" s="213"/>
      <c r="U46" s="219">
        <v>10394</v>
      </c>
      <c r="V46" s="220"/>
      <c r="W46" s="206"/>
    </row>
    <row r="47" spans="2:51" x14ac:dyDescent="0.25">
      <c r="B47" s="20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10"/>
      <c r="R47" s="211"/>
      <c r="S47" s="212"/>
      <c r="T47" s="213"/>
      <c r="U47" s="219"/>
      <c r="V47" s="220"/>
      <c r="W47" s="206"/>
    </row>
    <row r="48" spans="2:51" x14ac:dyDescent="0.25">
      <c r="B48" s="222"/>
      <c r="C48" s="223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5"/>
      <c r="Q48" s="226"/>
      <c r="R48" s="226"/>
      <c r="S48" s="226"/>
      <c r="T48" s="227"/>
      <c r="U48" s="228"/>
      <c r="V48" s="229"/>
      <c r="W48" s="227"/>
    </row>
    <row r="49" spans="2:23" ht="44.25" customHeight="1" x14ac:dyDescent="0.25">
      <c r="B49" s="200">
        <v>2</v>
      </c>
      <c r="C49" s="230" t="s">
        <v>65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/>
      <c r="Q49" s="214">
        <f>T49*G9*1</f>
        <v>3268.1880000000006</v>
      </c>
      <c r="R49" s="233"/>
      <c r="S49" s="215"/>
      <c r="T49" s="234">
        <v>0.81</v>
      </c>
      <c r="U49" s="214">
        <f>Q49</f>
        <v>3268.1880000000006</v>
      </c>
      <c r="V49" s="215"/>
      <c r="W49" s="234">
        <f>U49/G9/1</f>
        <v>0.81</v>
      </c>
    </row>
    <row r="50" spans="2:23" x14ac:dyDescent="0.25">
      <c r="B50" s="200"/>
      <c r="C50" s="235" t="s">
        <v>63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7"/>
      <c r="Q50" s="238"/>
      <c r="R50" s="239"/>
      <c r="S50" s="240"/>
      <c r="T50" s="234"/>
      <c r="U50" s="241"/>
      <c r="V50" s="242"/>
      <c r="W50" s="234"/>
    </row>
    <row r="51" spans="2:23" ht="24" customHeight="1" x14ac:dyDescent="0.25">
      <c r="B51" s="200"/>
      <c r="C51" s="243" t="s">
        <v>66</v>
      </c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5"/>
      <c r="Q51" s="238"/>
      <c r="R51" s="239"/>
      <c r="S51" s="240"/>
      <c r="T51" s="234"/>
      <c r="U51" s="241"/>
      <c r="V51" s="242"/>
      <c r="W51" s="234"/>
    </row>
    <row r="52" spans="2:23" ht="15" customHeight="1" x14ac:dyDescent="0.25">
      <c r="B52" s="200"/>
      <c r="C52" s="243" t="s">
        <v>67</v>
      </c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5"/>
      <c r="Q52" s="238"/>
      <c r="R52" s="239"/>
      <c r="S52" s="240"/>
      <c r="T52" s="234"/>
      <c r="U52" s="241"/>
      <c r="V52" s="242"/>
      <c r="W52" s="234"/>
    </row>
    <row r="53" spans="2:23" ht="15" customHeight="1" x14ac:dyDescent="0.25">
      <c r="B53" s="200"/>
      <c r="C53" s="243" t="s">
        <v>68</v>
      </c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238"/>
      <c r="R53" s="239"/>
      <c r="S53" s="240"/>
      <c r="T53" s="234"/>
      <c r="U53" s="241"/>
      <c r="V53" s="242"/>
      <c r="W53" s="234"/>
    </row>
    <row r="54" spans="2:23" ht="15" customHeight="1" x14ac:dyDescent="0.25">
      <c r="B54" s="246"/>
      <c r="C54" s="243" t="s">
        <v>69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47"/>
      <c r="R54" s="248"/>
      <c r="S54" s="249"/>
      <c r="T54" s="250"/>
      <c r="U54" s="251"/>
      <c r="V54" s="252"/>
      <c r="W54" s="250"/>
    </row>
    <row r="55" spans="2:23" ht="15" customHeight="1" x14ac:dyDescent="0.25">
      <c r="B55" s="246"/>
      <c r="C55" s="216" t="s">
        <v>70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8"/>
      <c r="Q55" s="247"/>
      <c r="R55" s="248"/>
      <c r="S55" s="249"/>
      <c r="T55" s="250"/>
      <c r="U55" s="253"/>
      <c r="V55" s="254"/>
      <c r="W55" s="250"/>
    </row>
    <row r="56" spans="2:23" ht="15" customHeight="1" x14ac:dyDescent="0.25">
      <c r="B56" s="246"/>
      <c r="C56" s="216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  <c r="Q56" s="247"/>
      <c r="R56" s="248"/>
      <c r="S56" s="249"/>
      <c r="T56" s="250"/>
      <c r="U56" s="251"/>
      <c r="V56" s="252"/>
      <c r="W56" s="250"/>
    </row>
    <row r="57" spans="2:23" ht="15" customHeight="1" x14ac:dyDescent="0.25">
      <c r="B57" s="246"/>
      <c r="C57" s="255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7"/>
      <c r="Q57" s="247"/>
      <c r="R57" s="248"/>
      <c r="S57" s="249"/>
      <c r="T57" s="250"/>
      <c r="U57" s="251"/>
      <c r="V57" s="252"/>
      <c r="W57" s="250"/>
    </row>
    <row r="58" spans="2:23" x14ac:dyDescent="0.25">
      <c r="B58" s="200">
        <v>3</v>
      </c>
      <c r="C58" s="230" t="s">
        <v>71</v>
      </c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2"/>
      <c r="Q58" s="258"/>
      <c r="R58" s="258"/>
      <c r="S58" s="258"/>
      <c r="T58" s="213"/>
      <c r="U58" s="214"/>
      <c r="V58" s="215"/>
      <c r="W58" s="234"/>
    </row>
    <row r="59" spans="2:23" x14ac:dyDescent="0.25">
      <c r="B59" s="200"/>
      <c r="C59" s="207" t="s">
        <v>63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9"/>
      <c r="Q59" s="259"/>
      <c r="R59" s="260"/>
      <c r="S59" s="261"/>
      <c r="T59" s="213"/>
      <c r="U59" s="214"/>
      <c r="V59" s="215"/>
      <c r="W59" s="234"/>
    </row>
    <row r="60" spans="2:23" x14ac:dyDescent="0.25">
      <c r="B60" s="262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6"/>
      <c r="R60" s="226"/>
      <c r="S60" s="226"/>
      <c r="T60" s="227"/>
      <c r="U60" s="263"/>
      <c r="V60" s="264"/>
      <c r="W60" s="227"/>
    </row>
    <row r="61" spans="2:23" s="113" customFormat="1" ht="30.75" customHeight="1" x14ac:dyDescent="0.25">
      <c r="B61" s="265" t="s">
        <v>72</v>
      </c>
      <c r="C61" s="266" t="s">
        <v>73</v>
      </c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7">
        <f>T61*G9*1</f>
        <v>3389.232</v>
      </c>
      <c r="R61" s="268"/>
      <c r="S61" s="269"/>
      <c r="T61" s="227">
        <v>0.84</v>
      </c>
      <c r="U61" s="263">
        <f>Q61</f>
        <v>3389.232</v>
      </c>
      <c r="V61" s="264"/>
      <c r="W61" s="227">
        <f>U61/G9/1</f>
        <v>0.84</v>
      </c>
    </row>
    <row r="62" spans="2:23" s="94" customFormat="1" hidden="1" x14ac:dyDescent="0.25">
      <c r="B62" s="262"/>
      <c r="C62" s="221" t="s">
        <v>74</v>
      </c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6"/>
      <c r="R62" s="226"/>
      <c r="S62" s="226"/>
      <c r="T62" s="227"/>
      <c r="U62" s="270"/>
      <c r="V62" s="271"/>
      <c r="W62" s="227"/>
    </row>
    <row r="63" spans="2:23" hidden="1" x14ac:dyDescent="0.25">
      <c r="B63" s="262"/>
      <c r="C63" s="221" t="s">
        <v>75</v>
      </c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6"/>
      <c r="R63" s="226"/>
      <c r="S63" s="226"/>
      <c r="T63" s="227"/>
      <c r="U63" s="270"/>
      <c r="V63" s="271"/>
      <c r="W63" s="227"/>
    </row>
    <row r="64" spans="2:23" hidden="1" x14ac:dyDescent="0.25">
      <c r="B64" s="262"/>
      <c r="C64" s="221" t="s">
        <v>75</v>
      </c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6"/>
      <c r="R64" s="226"/>
      <c r="S64" s="226"/>
      <c r="T64" s="227"/>
      <c r="U64" s="270"/>
      <c r="V64" s="271"/>
      <c r="W64" s="227"/>
    </row>
    <row r="65" spans="2:23" hidden="1" x14ac:dyDescent="0.25">
      <c r="B65" s="262"/>
      <c r="C65" s="221" t="s">
        <v>76</v>
      </c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6"/>
      <c r="R65" s="226"/>
      <c r="S65" s="226"/>
      <c r="T65" s="227"/>
      <c r="U65" s="270"/>
      <c r="V65" s="271"/>
      <c r="W65" s="227"/>
    </row>
    <row r="66" spans="2:23" hidden="1" x14ac:dyDescent="0.25">
      <c r="B66" s="262"/>
      <c r="C66" s="221" t="s">
        <v>77</v>
      </c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63"/>
      <c r="R66" s="272"/>
      <c r="S66" s="264"/>
      <c r="T66" s="227"/>
      <c r="U66" s="270"/>
      <c r="V66" s="271"/>
      <c r="W66" s="227"/>
    </row>
    <row r="67" spans="2:23" hidden="1" x14ac:dyDescent="0.25">
      <c r="B67" s="262"/>
      <c r="C67" s="221" t="s">
        <v>78</v>
      </c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63"/>
      <c r="R67" s="272"/>
      <c r="S67" s="264"/>
      <c r="T67" s="227"/>
      <c r="U67" s="270"/>
      <c r="V67" s="271"/>
      <c r="W67" s="227"/>
    </row>
    <row r="68" spans="2:23" x14ac:dyDescent="0.25">
      <c r="B68" s="262"/>
      <c r="C68" s="221" t="s">
        <v>79</v>
      </c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73"/>
      <c r="R68" s="274"/>
      <c r="S68" s="275"/>
      <c r="T68" s="227"/>
      <c r="U68" s="276"/>
      <c r="V68" s="277"/>
      <c r="W68" s="227"/>
    </row>
    <row r="69" spans="2:23" ht="15" customHeight="1" x14ac:dyDescent="0.25">
      <c r="B69" s="262"/>
      <c r="C69" s="255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7"/>
      <c r="Q69" s="273"/>
      <c r="R69" s="274"/>
      <c r="S69" s="275"/>
      <c r="T69" s="227"/>
      <c r="U69" s="276"/>
      <c r="V69" s="277"/>
      <c r="W69" s="227"/>
    </row>
    <row r="70" spans="2:23" x14ac:dyDescent="0.25">
      <c r="B70" s="262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73"/>
      <c r="R70" s="274"/>
      <c r="S70" s="275"/>
      <c r="T70" s="227"/>
      <c r="U70" s="276"/>
      <c r="V70" s="277"/>
      <c r="W70" s="227"/>
    </row>
    <row r="71" spans="2:23" ht="15" customHeight="1" x14ac:dyDescent="0.25">
      <c r="B71" s="262"/>
      <c r="C71" s="255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7"/>
      <c r="Q71" s="226"/>
      <c r="R71" s="226"/>
      <c r="S71" s="226"/>
      <c r="T71" s="227"/>
      <c r="U71" s="228"/>
      <c r="V71" s="229"/>
      <c r="W71" s="227"/>
    </row>
    <row r="72" spans="2:23" x14ac:dyDescent="0.25">
      <c r="B72" s="278" t="s">
        <v>80</v>
      </c>
      <c r="C72" s="279" t="s">
        <v>81</v>
      </c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1"/>
      <c r="Q72" s="267">
        <f>T72*G9*1</f>
        <v>4438.2800000000007</v>
      </c>
      <c r="R72" s="268"/>
      <c r="S72" s="269"/>
      <c r="T72" s="275">
        <v>1.1000000000000001</v>
      </c>
      <c r="U72" s="270">
        <f>Q72</f>
        <v>4438.2800000000007</v>
      </c>
      <c r="V72" s="271"/>
      <c r="W72" s="227">
        <f>U72/G9/1</f>
        <v>1.1000000000000001</v>
      </c>
    </row>
    <row r="73" spans="2:23" ht="15" customHeight="1" x14ac:dyDescent="0.25">
      <c r="B73" s="262"/>
      <c r="C73" s="282" t="s">
        <v>82</v>
      </c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63"/>
      <c r="R73" s="272"/>
      <c r="S73" s="264"/>
      <c r="T73" s="275"/>
      <c r="U73" s="228"/>
      <c r="V73" s="229"/>
      <c r="W73" s="227"/>
    </row>
    <row r="74" spans="2:23" x14ac:dyDescent="0.25">
      <c r="B74" s="262"/>
      <c r="C74" s="284" t="s">
        <v>83</v>
      </c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6"/>
      <c r="Q74" s="273"/>
      <c r="R74" s="274"/>
      <c r="S74" s="275"/>
      <c r="T74" s="275"/>
      <c r="U74" s="287"/>
      <c r="V74" s="288"/>
      <c r="W74" s="227"/>
    </row>
    <row r="75" spans="2:23" ht="30" customHeight="1" x14ac:dyDescent="0.25">
      <c r="B75" s="262"/>
      <c r="C75" s="289" t="s">
        <v>84</v>
      </c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1"/>
      <c r="Q75" s="273"/>
      <c r="R75" s="274"/>
      <c r="S75" s="275"/>
      <c r="T75" s="275"/>
      <c r="U75" s="228"/>
      <c r="V75" s="229"/>
      <c r="W75" s="227"/>
    </row>
    <row r="76" spans="2:23" ht="16.5" customHeight="1" x14ac:dyDescent="0.25">
      <c r="B76" s="262"/>
      <c r="C76" s="282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92"/>
      <c r="Q76" s="273"/>
      <c r="R76" s="274"/>
      <c r="S76" s="275"/>
      <c r="T76" s="275"/>
      <c r="U76" s="287"/>
      <c r="V76" s="288"/>
      <c r="W76" s="227"/>
    </row>
    <row r="77" spans="2:23" ht="16.5" customHeight="1" x14ac:dyDescent="0.25">
      <c r="B77" s="262"/>
      <c r="C77" s="282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92"/>
      <c r="T77" s="275"/>
      <c r="U77" s="287"/>
      <c r="V77" s="288"/>
      <c r="W77" s="227"/>
    </row>
    <row r="78" spans="2:23" ht="17.25" customHeight="1" x14ac:dyDescent="0.25">
      <c r="B78" s="262"/>
      <c r="C78" s="282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92"/>
      <c r="T78" s="275"/>
      <c r="U78" s="287"/>
      <c r="V78" s="288"/>
      <c r="W78" s="227"/>
    </row>
    <row r="79" spans="2:23" ht="17.25" customHeight="1" x14ac:dyDescent="0.25">
      <c r="B79" s="262"/>
      <c r="C79" s="282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93"/>
      <c r="R79" s="293"/>
      <c r="S79" s="294"/>
      <c r="T79" s="275"/>
      <c r="U79" s="287"/>
      <c r="V79" s="288"/>
      <c r="W79" s="227"/>
    </row>
    <row r="80" spans="2:23" ht="15" customHeight="1" x14ac:dyDescent="0.25">
      <c r="B80" s="262"/>
      <c r="C80" s="284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6"/>
      <c r="Q80" s="273"/>
      <c r="R80" s="274"/>
      <c r="S80" s="275"/>
      <c r="T80" s="275"/>
      <c r="U80" s="287"/>
      <c r="V80" s="288"/>
      <c r="W80" s="227"/>
    </row>
    <row r="81" spans="2:23" x14ac:dyDescent="0.25">
      <c r="B81" s="278" t="s">
        <v>85</v>
      </c>
      <c r="C81" s="295" t="s">
        <v>86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7"/>
      <c r="Q81" s="263">
        <f>T81*G9*1</f>
        <v>1815.66</v>
      </c>
      <c r="R81" s="272"/>
      <c r="S81" s="264"/>
      <c r="T81" s="275">
        <v>0.45</v>
      </c>
      <c r="U81" s="270">
        <v>1778.07</v>
      </c>
      <c r="V81" s="271"/>
      <c r="W81" s="227">
        <f>U81/G9/1</f>
        <v>0.44068355308813323</v>
      </c>
    </row>
    <row r="82" spans="2:23" x14ac:dyDescent="0.25">
      <c r="B82" s="262"/>
      <c r="C82" s="298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300"/>
      <c r="Q82" s="273"/>
      <c r="R82" s="274"/>
      <c r="S82" s="275"/>
      <c r="T82" s="275"/>
      <c r="U82" s="228"/>
      <c r="V82" s="229"/>
      <c r="W82" s="227"/>
    </row>
    <row r="83" spans="2:23" x14ac:dyDescent="0.25">
      <c r="B83" s="262"/>
      <c r="C83" s="298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300"/>
      <c r="Q83" s="273"/>
      <c r="R83" s="274"/>
      <c r="S83" s="275"/>
      <c r="T83" s="275"/>
      <c r="U83" s="287"/>
      <c r="V83" s="288"/>
      <c r="W83" s="227"/>
    </row>
    <row r="84" spans="2:23" x14ac:dyDescent="0.25">
      <c r="B84" s="278" t="s">
        <v>87</v>
      </c>
      <c r="C84" s="301" t="s">
        <v>88</v>
      </c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2">
        <f>T84*G9*1</f>
        <v>242.08799999999999</v>
      </c>
      <c r="R84" s="302"/>
      <c r="S84" s="302"/>
      <c r="T84" s="227">
        <v>0.06</v>
      </c>
      <c r="U84" s="270">
        <v>0</v>
      </c>
      <c r="V84" s="271"/>
      <c r="W84" s="227">
        <v>0</v>
      </c>
    </row>
    <row r="85" spans="2:23" x14ac:dyDescent="0.25">
      <c r="B85" s="262"/>
      <c r="C85" s="303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5"/>
      <c r="Q85" s="306"/>
      <c r="R85" s="307"/>
      <c r="S85" s="308"/>
      <c r="T85" s="275"/>
      <c r="U85" s="287"/>
      <c r="V85" s="288"/>
      <c r="W85" s="227"/>
    </row>
    <row r="86" spans="2:23" s="314" customFormat="1" x14ac:dyDescent="0.25">
      <c r="B86" s="278" t="s">
        <v>89</v>
      </c>
      <c r="C86" s="295" t="s">
        <v>90</v>
      </c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7"/>
      <c r="Q86" s="309">
        <f>Q87+Q88</f>
        <v>9196.9753706600004</v>
      </c>
      <c r="R86" s="310"/>
      <c r="S86" s="311"/>
      <c r="T86" s="242">
        <f>T87+T88</f>
        <v>2.2794129500000002</v>
      </c>
      <c r="U86" s="312">
        <f>U87+U88</f>
        <v>9014.8999771600011</v>
      </c>
      <c r="V86" s="313"/>
      <c r="W86" s="234">
        <f>W87+W88</f>
        <v>2.2342867000000002</v>
      </c>
    </row>
    <row r="87" spans="2:23" x14ac:dyDescent="0.25">
      <c r="B87" s="262"/>
      <c r="C87" s="284" t="s">
        <v>90</v>
      </c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6"/>
      <c r="Q87" s="309">
        <f>T87*G10*1</f>
        <v>9014.8999771600011</v>
      </c>
      <c r="R87" s="310"/>
      <c r="S87" s="311"/>
      <c r="T87" s="242">
        <v>2.2342867000000002</v>
      </c>
      <c r="U87" s="312">
        <f>Q87</f>
        <v>9014.8999771600011</v>
      </c>
      <c r="V87" s="313"/>
      <c r="W87" s="234">
        <f>U87/G10/1</f>
        <v>2.2342867000000002</v>
      </c>
    </row>
    <row r="88" spans="2:23" x14ac:dyDescent="0.25">
      <c r="B88" s="262"/>
      <c r="C88" s="284" t="s">
        <v>91</v>
      </c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6"/>
      <c r="Q88" s="315">
        <f>T88*G9*1</f>
        <v>182.07539350000002</v>
      </c>
      <c r="R88" s="316"/>
      <c r="S88" s="317"/>
      <c r="T88" s="275">
        <v>4.512625E-2</v>
      </c>
      <c r="U88" s="270">
        <v>0</v>
      </c>
      <c r="V88" s="271"/>
      <c r="W88" s="227">
        <f>U88/G9/1</f>
        <v>0</v>
      </c>
    </row>
    <row r="89" spans="2:23" x14ac:dyDescent="0.25">
      <c r="B89" s="262"/>
      <c r="C89" s="303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6"/>
      <c r="R89" s="307"/>
      <c r="S89" s="308"/>
      <c r="T89" s="275"/>
      <c r="U89" s="287"/>
      <c r="V89" s="288"/>
      <c r="W89" s="227"/>
    </row>
    <row r="90" spans="2:23" x14ac:dyDescent="0.25">
      <c r="B90" s="262"/>
      <c r="C90" s="303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6"/>
      <c r="R90" s="307"/>
      <c r="S90" s="308"/>
      <c r="T90" s="275"/>
      <c r="U90" s="228"/>
      <c r="V90" s="229"/>
      <c r="W90" s="227"/>
    </row>
    <row r="91" spans="2:23" x14ac:dyDescent="0.25">
      <c r="B91" s="318">
        <v>9</v>
      </c>
      <c r="C91" s="319" t="s">
        <v>92</v>
      </c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1"/>
      <c r="R91" s="322"/>
      <c r="S91" s="323"/>
      <c r="T91" s="242"/>
      <c r="U91" s="214"/>
      <c r="V91" s="215"/>
      <c r="W91" s="234"/>
    </row>
    <row r="92" spans="2:23" x14ac:dyDescent="0.25">
      <c r="B92" s="222"/>
      <c r="C92" s="221" t="s">
        <v>93</v>
      </c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324">
        <f>T92*G9*1</f>
        <v>13516.580000000002</v>
      </c>
      <c r="R92" s="324"/>
      <c r="S92" s="324"/>
      <c r="T92" s="227">
        <v>3.35</v>
      </c>
      <c r="U92" s="263">
        <v>13516.6</v>
      </c>
      <c r="V92" s="264"/>
      <c r="W92" s="227">
        <f>U92/G9</f>
        <v>3.350004956875186</v>
      </c>
    </row>
    <row r="93" spans="2:23" x14ac:dyDescent="0.25">
      <c r="B93" s="222"/>
      <c r="C93" s="221" t="s">
        <v>94</v>
      </c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6">
        <f>T93*G9*1</f>
        <v>242.08799999999999</v>
      </c>
      <c r="R93" s="226"/>
      <c r="S93" s="226"/>
      <c r="T93" s="227">
        <v>0.06</v>
      </c>
      <c r="U93" s="263">
        <v>0</v>
      </c>
      <c r="V93" s="264"/>
      <c r="W93" s="227">
        <v>0</v>
      </c>
    </row>
    <row r="94" spans="2:23" x14ac:dyDescent="0.25">
      <c r="B94" s="222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6"/>
      <c r="R94" s="226"/>
      <c r="S94" s="226"/>
      <c r="T94" s="227"/>
      <c r="U94" s="270"/>
      <c r="V94" s="271"/>
      <c r="W94" s="227"/>
    </row>
    <row r="95" spans="2:23" x14ac:dyDescent="0.25">
      <c r="B95" s="222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6"/>
      <c r="R95" s="226"/>
      <c r="S95" s="226"/>
      <c r="T95" s="227"/>
      <c r="U95" s="270"/>
      <c r="V95" s="271"/>
      <c r="W95" s="227"/>
    </row>
    <row r="96" spans="2:23" x14ac:dyDescent="0.25">
      <c r="B96" s="318">
        <v>10</v>
      </c>
      <c r="C96" s="319" t="s">
        <v>95</v>
      </c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5"/>
      <c r="R96" s="326"/>
      <c r="S96" s="327"/>
      <c r="T96" s="328"/>
      <c r="U96" s="312"/>
      <c r="V96" s="313"/>
      <c r="W96" s="234"/>
    </row>
    <row r="97" spans="2:23" x14ac:dyDescent="0.25">
      <c r="B97" s="222"/>
      <c r="C97" s="221" t="s">
        <v>96</v>
      </c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329">
        <f>T97*G9*1</f>
        <v>14484.932000000001</v>
      </c>
      <c r="R97" s="329"/>
      <c r="S97" s="329"/>
      <c r="T97" s="227">
        <v>3.59</v>
      </c>
      <c r="U97" s="270">
        <f>W97*G9*1</f>
        <v>15937.460000000001</v>
      </c>
      <c r="V97" s="271"/>
      <c r="W97" s="227">
        <v>3.95</v>
      </c>
    </row>
    <row r="98" spans="2:23" x14ac:dyDescent="0.25">
      <c r="B98" s="222"/>
      <c r="C98" s="221" t="s">
        <v>97</v>
      </c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329">
        <f>T98*G9*1</f>
        <v>7060.9000000000005</v>
      </c>
      <c r="R98" s="329"/>
      <c r="S98" s="329"/>
      <c r="T98" s="227">
        <v>1.75</v>
      </c>
      <c r="U98" s="270">
        <f>40250.89+205.19</f>
        <v>40456.080000000002</v>
      </c>
      <c r="V98" s="271"/>
      <c r="W98" s="227">
        <f>U98/G9*1</f>
        <v>10.02678695350451</v>
      </c>
    </row>
    <row r="99" spans="2:23" x14ac:dyDescent="0.25">
      <c r="B99" s="222"/>
      <c r="C99" s="223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5"/>
      <c r="Q99" s="263"/>
      <c r="R99" s="272"/>
      <c r="S99" s="264"/>
      <c r="T99" s="274"/>
      <c r="U99" s="263"/>
      <c r="V99" s="264"/>
      <c r="W99" s="227"/>
    </row>
    <row r="100" spans="2:23" x14ac:dyDescent="0.25">
      <c r="B100" s="222"/>
      <c r="C100" s="303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273"/>
      <c r="R100" s="274"/>
      <c r="S100" s="275"/>
      <c r="T100" s="274"/>
      <c r="U100" s="273"/>
      <c r="V100" s="275"/>
      <c r="W100" s="227"/>
    </row>
    <row r="101" spans="2:23" x14ac:dyDescent="0.25">
      <c r="B101" s="330">
        <v>11</v>
      </c>
      <c r="C101" s="331" t="s">
        <v>98</v>
      </c>
      <c r="D101" s="331"/>
      <c r="E101" s="331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32">
        <f>T101*G9*12</f>
        <v>0</v>
      </c>
      <c r="R101" s="332"/>
      <c r="S101" s="332"/>
      <c r="T101" s="333">
        <v>0</v>
      </c>
      <c r="U101" s="312">
        <f>Q101</f>
        <v>0</v>
      </c>
      <c r="V101" s="313"/>
      <c r="W101" s="234">
        <f>U101/G9/12</f>
        <v>0</v>
      </c>
    </row>
    <row r="102" spans="2:23" x14ac:dyDescent="0.25">
      <c r="B102" s="330"/>
      <c r="C102" s="334"/>
      <c r="D102" s="335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6"/>
      <c r="Q102" s="337"/>
      <c r="R102" s="338"/>
      <c r="S102" s="339"/>
      <c r="T102" s="333"/>
      <c r="U102" s="340"/>
      <c r="V102" s="341"/>
      <c r="W102" s="234"/>
    </row>
    <row r="103" spans="2:23" x14ac:dyDescent="0.25">
      <c r="B103" s="342" t="s">
        <v>99</v>
      </c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3">
        <f>Q44+Q49+Q61+Q72+Q81+Q84+Q86+Q92+Q93+Q97+Q98+Q99+Q101</f>
        <v>61528.331370660009</v>
      </c>
      <c r="R103" s="344"/>
      <c r="S103" s="344"/>
      <c r="T103" s="345">
        <f>T44+T49+T58+T61+T72+T81+T84+T86+T92+T93+T97+T98+T99+T101</f>
        <v>15.24941295</v>
      </c>
      <c r="U103" s="346">
        <f>U44+U49+U61+U72+U81+U84+U86+U97+U98+U101+U92+U93+U99+U94</f>
        <v>102192.80997716001</v>
      </c>
      <c r="V103" s="347"/>
      <c r="W103" s="348">
        <f>W44+W49+W61+W72+W81+W86+W92+W97+W98+W101+W84+W93+W99+W94</f>
        <v>25.327850197571131</v>
      </c>
    </row>
    <row r="104" spans="2:23" x14ac:dyDescent="0.25">
      <c r="B104" s="349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50"/>
      <c r="R104" s="351"/>
      <c r="S104" s="351"/>
      <c r="T104" s="352"/>
      <c r="U104" s="353"/>
      <c r="V104" s="353"/>
      <c r="W104" s="354"/>
    </row>
    <row r="105" spans="2:23" ht="33" customHeight="1" x14ac:dyDescent="0.25">
      <c r="B105" s="355" t="s">
        <v>100</v>
      </c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7"/>
      <c r="U105" s="358">
        <f>O24-U103-Q39</f>
        <v>37761.230022839962</v>
      </c>
      <c r="V105" s="359"/>
      <c r="W105" s="360"/>
    </row>
    <row r="106" spans="2:23" x14ac:dyDescent="0.25">
      <c r="B106" s="361" t="s">
        <v>101</v>
      </c>
      <c r="C106" s="362"/>
      <c r="D106" s="362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63"/>
      <c r="W106" s="364"/>
    </row>
    <row r="107" spans="2:23" x14ac:dyDescent="0.25">
      <c r="B107" s="365" t="s">
        <v>102</v>
      </c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7"/>
      <c r="T107" s="368"/>
      <c r="U107" s="369">
        <v>-32594.13</v>
      </c>
      <c r="V107" s="370"/>
      <c r="W107" s="364"/>
    </row>
    <row r="108" spans="2:23" x14ac:dyDescent="0.25">
      <c r="B108" s="371" t="s">
        <v>103</v>
      </c>
      <c r="C108" s="372"/>
      <c r="D108" s="372"/>
      <c r="E108" s="372"/>
      <c r="F108" s="372"/>
      <c r="G108" s="372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3"/>
      <c r="T108" s="374"/>
      <c r="U108" s="369">
        <f>O29</f>
        <v>23831.82</v>
      </c>
      <c r="V108" s="370"/>
      <c r="W108" s="375"/>
    </row>
    <row r="109" spans="2:23" x14ac:dyDescent="0.25">
      <c r="B109" s="376" t="s">
        <v>104</v>
      </c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8"/>
      <c r="T109" s="379"/>
      <c r="U109" s="380">
        <f>U107+U108</f>
        <v>-8762.3100000000013</v>
      </c>
      <c r="V109" s="381"/>
      <c r="W109" s="364"/>
    </row>
    <row r="110" spans="2:23" x14ac:dyDescent="0.25">
      <c r="B110" s="382">
        <v>1</v>
      </c>
      <c r="C110" s="383"/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Q110" s="383"/>
      <c r="R110" s="383"/>
      <c r="S110" s="383"/>
      <c r="T110" s="384"/>
      <c r="U110" s="302"/>
      <c r="V110" s="302"/>
      <c r="W110" s="364"/>
    </row>
    <row r="111" spans="2:23" x14ac:dyDescent="0.25">
      <c r="B111" s="382">
        <v>2</v>
      </c>
      <c r="C111" s="385"/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7"/>
      <c r="T111" s="384"/>
      <c r="U111" s="315"/>
      <c r="V111" s="317"/>
      <c r="W111" s="364"/>
    </row>
    <row r="112" spans="2:23" x14ac:dyDescent="0.25">
      <c r="B112" s="382">
        <v>3</v>
      </c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4"/>
      <c r="U112" s="329"/>
      <c r="V112" s="329"/>
      <c r="W112" s="364"/>
    </row>
    <row r="113" spans="2:23" x14ac:dyDescent="0.25">
      <c r="B113" s="388" t="s">
        <v>105</v>
      </c>
      <c r="C113" s="389"/>
      <c r="D113" s="389"/>
      <c r="E113" s="389"/>
      <c r="F113" s="389"/>
      <c r="G113" s="389"/>
      <c r="H113" s="389"/>
      <c r="I113" s="389"/>
      <c r="J113" s="389"/>
      <c r="K113" s="389"/>
      <c r="L113" s="389"/>
      <c r="M113" s="389"/>
      <c r="N113" s="389"/>
      <c r="O113" s="389"/>
      <c r="P113" s="389"/>
      <c r="Q113" s="389"/>
      <c r="R113" s="389"/>
      <c r="S113" s="390"/>
      <c r="T113" s="391"/>
      <c r="U113" s="392">
        <f>U110+U111+U112</f>
        <v>0</v>
      </c>
      <c r="V113" s="393"/>
      <c r="W113" s="364"/>
    </row>
    <row r="114" spans="2:23" x14ac:dyDescent="0.25">
      <c r="B114" s="394" t="s">
        <v>106</v>
      </c>
      <c r="C114" s="395"/>
      <c r="D114" s="395"/>
      <c r="E114" s="395"/>
      <c r="F114" s="395"/>
      <c r="G114" s="395"/>
      <c r="H114" s="395"/>
      <c r="I114" s="395"/>
      <c r="J114" s="395"/>
      <c r="K114" s="395"/>
      <c r="L114" s="395"/>
      <c r="M114" s="395"/>
      <c r="N114" s="395"/>
      <c r="O114" s="395"/>
      <c r="P114" s="395"/>
      <c r="Q114" s="395"/>
      <c r="R114" s="395"/>
      <c r="S114" s="396"/>
      <c r="T114" s="397"/>
      <c r="U114" s="398">
        <f>U109-U113</f>
        <v>-8762.3100000000013</v>
      </c>
      <c r="V114" s="399"/>
      <c r="W114" s="364"/>
    </row>
    <row r="115" spans="2:23" x14ac:dyDescent="0.25">
      <c r="B115" s="400" t="s">
        <v>107</v>
      </c>
      <c r="C115" s="400"/>
      <c r="D115" s="400"/>
      <c r="E115" s="400"/>
      <c r="F115" s="400"/>
      <c r="G115" s="400"/>
      <c r="H115" s="400"/>
      <c r="I115" s="400"/>
      <c r="J115" s="400"/>
      <c r="K115" s="400"/>
      <c r="L115" s="400"/>
      <c r="M115" s="400"/>
      <c r="N115" s="400"/>
      <c r="O115" s="400"/>
      <c r="P115" s="400"/>
      <c r="Q115" s="400"/>
      <c r="R115" s="400"/>
      <c r="S115" s="400"/>
      <c r="T115" s="400"/>
      <c r="U115" s="400"/>
      <c r="V115" s="400"/>
      <c r="W115" s="364"/>
    </row>
    <row r="116" spans="2:23" x14ac:dyDescent="0.25">
      <c r="B116" s="401"/>
      <c r="C116" s="402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3"/>
      <c r="R116" s="403"/>
      <c r="S116" s="403"/>
      <c r="T116" s="404"/>
      <c r="U116" s="405"/>
      <c r="V116" s="405"/>
      <c r="W116" s="364"/>
    </row>
    <row r="117" spans="2:23" x14ac:dyDescent="0.25">
      <c r="B117" s="401"/>
      <c r="C117" s="406"/>
      <c r="D117" s="406"/>
      <c r="E117" s="406"/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407"/>
      <c r="U117" s="408"/>
      <c r="V117" s="408"/>
      <c r="W117" s="364"/>
    </row>
    <row r="118" spans="2:23" x14ac:dyDescent="0.25">
      <c r="B118" s="401"/>
      <c r="C118" s="402" t="s">
        <v>108</v>
      </c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364"/>
    </row>
    <row r="119" spans="2:23" x14ac:dyDescent="0.25">
      <c r="B119" s="401"/>
      <c r="C119" s="409"/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09"/>
      <c r="O119" s="409"/>
      <c r="P119" s="409"/>
      <c r="Q119" s="410"/>
      <c r="R119" s="410"/>
      <c r="S119" s="410"/>
      <c r="T119" s="407"/>
      <c r="U119" s="408"/>
      <c r="V119" s="408"/>
      <c r="W119" s="364"/>
    </row>
    <row r="120" spans="2:23" x14ac:dyDescent="0.25">
      <c r="B120" s="411"/>
      <c r="C120" s="402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12"/>
      <c r="R120" s="412"/>
      <c r="S120" s="412"/>
      <c r="T120" s="413"/>
      <c r="U120" s="414"/>
      <c r="V120" s="414"/>
      <c r="W120" s="375"/>
    </row>
    <row r="121" spans="2:23" x14ac:dyDescent="0.25">
      <c r="B121" s="411"/>
      <c r="C121" s="402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15"/>
      <c r="R121" s="415"/>
      <c r="S121" s="415"/>
      <c r="T121" s="416"/>
      <c r="U121" s="414"/>
      <c r="V121" s="414"/>
      <c r="W121" s="375"/>
    </row>
    <row r="122" spans="2:23" x14ac:dyDescent="0.25">
      <c r="B122" s="417"/>
      <c r="C122" s="402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18"/>
      <c r="R122" s="418"/>
      <c r="S122" s="418"/>
      <c r="T122" s="354"/>
      <c r="U122" s="414"/>
      <c r="V122" s="414"/>
      <c r="W122" s="375"/>
    </row>
    <row r="123" spans="2:23" x14ac:dyDescent="0.25">
      <c r="B123" s="417"/>
      <c r="C123" s="402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19"/>
      <c r="R123" s="419"/>
      <c r="S123" s="419"/>
      <c r="T123" s="420"/>
      <c r="U123" s="421"/>
      <c r="V123" s="421"/>
      <c r="W123" s="364"/>
    </row>
    <row r="124" spans="2:23" x14ac:dyDescent="0.25">
      <c r="B124" s="422"/>
      <c r="C124" s="422"/>
      <c r="D124" s="422"/>
      <c r="E124" s="422"/>
      <c r="F124" s="422"/>
      <c r="G124" s="422"/>
      <c r="H124" s="422"/>
      <c r="I124" s="422"/>
      <c r="J124" s="422"/>
      <c r="K124" s="422"/>
      <c r="L124" s="422"/>
      <c r="M124" s="422"/>
      <c r="N124" s="422"/>
      <c r="O124" s="422"/>
      <c r="P124" s="422"/>
      <c r="Q124" s="423"/>
      <c r="R124" s="423"/>
      <c r="S124" s="423"/>
      <c r="T124" s="424"/>
      <c r="U124" s="425"/>
      <c r="V124" s="425"/>
      <c r="W124" s="364"/>
    </row>
    <row r="125" spans="2:23" x14ac:dyDescent="0.25">
      <c r="B125" s="423"/>
      <c r="C125" s="423"/>
      <c r="D125" s="423"/>
      <c r="E125" s="423"/>
      <c r="F125" s="423"/>
      <c r="G125" s="423"/>
      <c r="H125" s="423"/>
      <c r="I125" s="423"/>
      <c r="J125" s="423"/>
      <c r="K125" s="423"/>
      <c r="L125" s="423"/>
      <c r="M125" s="423"/>
      <c r="N125" s="423"/>
      <c r="O125" s="423"/>
      <c r="P125" s="423"/>
      <c r="Q125" s="423"/>
      <c r="R125" s="423"/>
      <c r="S125" s="423"/>
      <c r="T125" s="423"/>
      <c r="U125" s="423"/>
      <c r="V125" s="423"/>
      <c r="W125" s="423"/>
    </row>
    <row r="126" spans="2:23" x14ac:dyDescent="0.25">
      <c r="B126" s="426"/>
      <c r="C126" s="427"/>
      <c r="D126" s="427"/>
      <c r="E126" s="427"/>
      <c r="F126" s="427"/>
      <c r="G126" s="427"/>
      <c r="H126" s="427"/>
      <c r="I126" s="427"/>
      <c r="J126" s="427"/>
      <c r="K126" s="427"/>
      <c r="L126" s="427"/>
      <c r="M126" s="427"/>
      <c r="N126" s="427"/>
      <c r="O126" s="427"/>
      <c r="P126" s="427"/>
      <c r="Q126" s="427"/>
      <c r="R126" s="427"/>
      <c r="S126" s="427"/>
      <c r="T126" s="428"/>
      <c r="U126" s="429"/>
      <c r="V126" s="429"/>
      <c r="W126" s="429"/>
    </row>
    <row r="127" spans="2:23" x14ac:dyDescent="0.25"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/>
      <c r="Q127" s="430"/>
      <c r="R127" s="430"/>
      <c r="S127" s="430"/>
      <c r="T127" s="430"/>
      <c r="U127" s="431"/>
      <c r="V127" s="431"/>
      <c r="W127" s="424"/>
    </row>
    <row r="128" spans="2:23" x14ac:dyDescent="0.25">
      <c r="B128" s="430"/>
      <c r="C128" s="430"/>
      <c r="D128" s="430"/>
      <c r="E128" s="430"/>
      <c r="F128" s="430"/>
      <c r="G128" s="430"/>
      <c r="H128" s="430"/>
      <c r="I128" s="430"/>
      <c r="J128" s="430"/>
      <c r="K128" s="430"/>
      <c r="L128" s="430"/>
      <c r="M128" s="430"/>
      <c r="N128" s="430"/>
      <c r="O128" s="430"/>
      <c r="P128" s="430"/>
      <c r="Q128" s="430"/>
      <c r="R128" s="430"/>
      <c r="S128" s="430"/>
      <c r="T128" s="430"/>
      <c r="U128" s="432"/>
      <c r="V128" s="433"/>
      <c r="W128" s="424"/>
    </row>
    <row r="129" spans="2:23" x14ac:dyDescent="0.25">
      <c r="B129" s="430"/>
      <c r="C129" s="430"/>
      <c r="D129" s="430"/>
      <c r="E129" s="430"/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30"/>
      <c r="R129" s="430"/>
      <c r="S129" s="430"/>
      <c r="T129" s="430"/>
      <c r="U129" s="433"/>
      <c r="V129" s="433"/>
      <c r="W129" s="424"/>
    </row>
    <row r="130" spans="2:23" x14ac:dyDescent="0.25">
      <c r="B130" s="434"/>
      <c r="C130" s="434"/>
      <c r="D130" s="434"/>
      <c r="E130" s="434"/>
      <c r="F130" s="434"/>
      <c r="G130" s="434"/>
      <c r="H130" s="434"/>
      <c r="I130" s="434"/>
      <c r="J130" s="434"/>
      <c r="K130" s="434"/>
      <c r="L130" s="434"/>
      <c r="M130" s="434"/>
      <c r="N130" s="434"/>
      <c r="O130" s="434"/>
      <c r="P130" s="434"/>
      <c r="Q130" s="434"/>
      <c r="R130" s="434"/>
      <c r="S130" s="434"/>
      <c r="T130" s="411"/>
      <c r="U130" s="435"/>
      <c r="V130" s="435"/>
      <c r="W130" s="424"/>
    </row>
    <row r="131" spans="2:23" x14ac:dyDescent="0.25">
      <c r="B131" s="436"/>
      <c r="C131" s="436"/>
      <c r="D131" s="436"/>
      <c r="E131" s="436"/>
      <c r="F131" s="436"/>
      <c r="G131" s="436"/>
      <c r="H131" s="436"/>
      <c r="I131" s="436"/>
      <c r="J131" s="436"/>
      <c r="K131" s="436"/>
      <c r="L131" s="436"/>
      <c r="M131" s="436"/>
      <c r="N131" s="436"/>
      <c r="O131" s="436"/>
      <c r="P131" s="436"/>
      <c r="Q131" s="436"/>
      <c r="R131" s="436"/>
      <c r="S131" s="436"/>
      <c r="T131" s="437"/>
      <c r="U131" s="435"/>
      <c r="V131" s="435"/>
      <c r="W131" s="424"/>
    </row>
    <row r="132" spans="2:23" x14ac:dyDescent="0.25">
      <c r="B132" s="436"/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7"/>
      <c r="U132" s="435"/>
      <c r="V132" s="435"/>
      <c r="W132" s="424"/>
    </row>
    <row r="133" spans="2:23" x14ac:dyDescent="0.25">
      <c r="B133" s="438"/>
      <c r="C133" s="402"/>
      <c r="D133" s="402"/>
      <c r="E133" s="402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39"/>
      <c r="U133" s="440"/>
      <c r="V133" s="440"/>
      <c r="W133" s="424"/>
    </row>
    <row r="134" spans="2:23" x14ac:dyDescent="0.25">
      <c r="B134" s="438"/>
      <c r="C134" s="402"/>
      <c r="D134" s="402"/>
      <c r="E134" s="402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39"/>
      <c r="U134" s="421"/>
      <c r="V134" s="421"/>
      <c r="W134" s="424"/>
    </row>
    <row r="135" spans="2:23" x14ac:dyDescent="0.25">
      <c r="B135" s="436"/>
      <c r="C135" s="436"/>
      <c r="D135" s="436"/>
      <c r="E135" s="436"/>
      <c r="F135" s="436"/>
      <c r="G135" s="436"/>
      <c r="H135" s="436"/>
      <c r="I135" s="436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7"/>
      <c r="U135" s="435"/>
      <c r="V135" s="435"/>
      <c r="W135" s="424"/>
    </row>
    <row r="136" spans="2:23" x14ac:dyDescent="0.25">
      <c r="B136" s="441"/>
      <c r="C136" s="441"/>
      <c r="D136" s="441"/>
      <c r="E136" s="441"/>
      <c r="F136" s="441"/>
      <c r="G136" s="441"/>
      <c r="H136" s="442"/>
      <c r="I136" s="442"/>
      <c r="J136" s="442"/>
      <c r="K136" s="442"/>
      <c r="L136" s="442"/>
      <c r="M136" s="442"/>
      <c r="N136" s="442"/>
      <c r="O136" s="442"/>
      <c r="P136" s="442"/>
      <c r="Q136" s="424"/>
      <c r="R136" s="424"/>
      <c r="S136" s="424"/>
      <c r="T136" s="424"/>
      <c r="U136" s="443"/>
      <c r="V136" s="443"/>
      <c r="W136" s="424"/>
    </row>
    <row r="137" spans="2:23" x14ac:dyDescent="0.25">
      <c r="B137" s="444"/>
      <c r="C137" s="444"/>
      <c r="D137" s="444"/>
      <c r="E137" s="444"/>
      <c r="F137" s="444"/>
      <c r="G137" s="444"/>
      <c r="H137" s="444"/>
      <c r="I137" s="444"/>
      <c r="J137" s="444"/>
      <c r="K137" s="444"/>
      <c r="L137" s="444"/>
      <c r="M137" s="444"/>
      <c r="N137" s="444"/>
      <c r="O137" s="444"/>
      <c r="P137" s="444"/>
      <c r="Q137" s="444"/>
      <c r="R137" s="444"/>
      <c r="S137" s="444"/>
      <c r="T137" s="444"/>
      <c r="U137" s="444"/>
      <c r="V137" s="444"/>
      <c r="W137" s="424"/>
    </row>
    <row r="138" spans="2:23" x14ac:dyDescent="0.25">
      <c r="B138" s="436"/>
      <c r="C138" s="436"/>
      <c r="D138" s="436"/>
      <c r="E138" s="436"/>
      <c r="F138" s="436"/>
      <c r="G138" s="436"/>
      <c r="H138" s="436"/>
      <c r="I138" s="436"/>
      <c r="J138" s="436"/>
      <c r="K138" s="436"/>
      <c r="L138" s="436"/>
      <c r="M138" s="436"/>
      <c r="N138" s="436"/>
      <c r="O138" s="436"/>
      <c r="P138" s="436"/>
      <c r="Q138" s="436"/>
      <c r="R138" s="436"/>
      <c r="S138" s="436"/>
      <c r="T138" s="437"/>
      <c r="U138" s="414"/>
      <c r="V138" s="414"/>
      <c r="W138" s="424"/>
    </row>
    <row r="139" spans="2:23" x14ac:dyDescent="0.25">
      <c r="B139" s="436"/>
      <c r="C139" s="436"/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436"/>
      <c r="O139" s="436"/>
      <c r="P139" s="436"/>
      <c r="Q139" s="436"/>
      <c r="R139" s="436"/>
      <c r="S139" s="436"/>
      <c r="T139" s="437"/>
      <c r="U139" s="414"/>
      <c r="V139" s="414"/>
      <c r="W139" s="424"/>
    </row>
  </sheetData>
  <mergeCells count="363">
    <mergeCell ref="B138:S138"/>
    <mergeCell ref="U138:V138"/>
    <mergeCell ref="B139:S139"/>
    <mergeCell ref="U139:V139"/>
    <mergeCell ref="C134:S134"/>
    <mergeCell ref="U134:V134"/>
    <mergeCell ref="B135:S135"/>
    <mergeCell ref="U135:V135"/>
    <mergeCell ref="H136:P136"/>
    <mergeCell ref="B137:V137"/>
    <mergeCell ref="B131:S131"/>
    <mergeCell ref="U131:V131"/>
    <mergeCell ref="B132:S132"/>
    <mergeCell ref="U132:V132"/>
    <mergeCell ref="C133:S133"/>
    <mergeCell ref="U133:V133"/>
    <mergeCell ref="B125:W125"/>
    <mergeCell ref="B126:S126"/>
    <mergeCell ref="U126:W126"/>
    <mergeCell ref="U127:V127"/>
    <mergeCell ref="B130:S130"/>
    <mergeCell ref="U130:V130"/>
    <mergeCell ref="C123:P123"/>
    <mergeCell ref="Q123:S123"/>
    <mergeCell ref="U123:V123"/>
    <mergeCell ref="B124:P124"/>
    <mergeCell ref="Q124:S124"/>
    <mergeCell ref="U124:V124"/>
    <mergeCell ref="C121:P121"/>
    <mergeCell ref="Q121:S121"/>
    <mergeCell ref="U121:V121"/>
    <mergeCell ref="C122:P122"/>
    <mergeCell ref="Q122:S122"/>
    <mergeCell ref="U122:V122"/>
    <mergeCell ref="C118:V118"/>
    <mergeCell ref="Q119:S119"/>
    <mergeCell ref="U119:V119"/>
    <mergeCell ref="C120:P120"/>
    <mergeCell ref="Q120:S120"/>
    <mergeCell ref="U120:V120"/>
    <mergeCell ref="B115:V115"/>
    <mergeCell ref="C116:P116"/>
    <mergeCell ref="Q116:S116"/>
    <mergeCell ref="U116:V116"/>
    <mergeCell ref="C117:S117"/>
    <mergeCell ref="U117:V117"/>
    <mergeCell ref="C112:S112"/>
    <mergeCell ref="U112:V112"/>
    <mergeCell ref="B113:S113"/>
    <mergeCell ref="U113:V113"/>
    <mergeCell ref="B114:S114"/>
    <mergeCell ref="U114:V114"/>
    <mergeCell ref="B109:S109"/>
    <mergeCell ref="U109:V109"/>
    <mergeCell ref="C110:S110"/>
    <mergeCell ref="U110:V110"/>
    <mergeCell ref="C111:S111"/>
    <mergeCell ref="U111:V111"/>
    <mergeCell ref="B105:T105"/>
    <mergeCell ref="U105:W105"/>
    <mergeCell ref="B106:V106"/>
    <mergeCell ref="B107:S107"/>
    <mergeCell ref="U107:V107"/>
    <mergeCell ref="B108:S108"/>
    <mergeCell ref="U108:V108"/>
    <mergeCell ref="C101:P101"/>
    <mergeCell ref="Q101:S101"/>
    <mergeCell ref="U101:V101"/>
    <mergeCell ref="C102:P102"/>
    <mergeCell ref="Q102:S102"/>
    <mergeCell ref="B103:P103"/>
    <mergeCell ref="Q103:S103"/>
    <mergeCell ref="U103:V103"/>
    <mergeCell ref="C98:P98"/>
    <mergeCell ref="Q98:S98"/>
    <mergeCell ref="U98:V98"/>
    <mergeCell ref="C99:P99"/>
    <mergeCell ref="Q99:S99"/>
    <mergeCell ref="U99:V99"/>
    <mergeCell ref="C95:P95"/>
    <mergeCell ref="Q95:S95"/>
    <mergeCell ref="U95:V95"/>
    <mergeCell ref="Q96:S96"/>
    <mergeCell ref="U96:V96"/>
    <mergeCell ref="C97:P97"/>
    <mergeCell ref="Q97:S97"/>
    <mergeCell ref="U97:V97"/>
    <mergeCell ref="C93:P93"/>
    <mergeCell ref="Q93:S93"/>
    <mergeCell ref="U93:V93"/>
    <mergeCell ref="C94:P94"/>
    <mergeCell ref="Q94:S94"/>
    <mergeCell ref="U94:V94"/>
    <mergeCell ref="U90:V90"/>
    <mergeCell ref="Q91:S91"/>
    <mergeCell ref="U91:V91"/>
    <mergeCell ref="C92:P92"/>
    <mergeCell ref="Q92:S92"/>
    <mergeCell ref="U92:V92"/>
    <mergeCell ref="C87:P87"/>
    <mergeCell ref="Q87:S87"/>
    <mergeCell ref="U87:V87"/>
    <mergeCell ref="C88:P88"/>
    <mergeCell ref="Q88:S88"/>
    <mergeCell ref="U88:V88"/>
    <mergeCell ref="U81:V81"/>
    <mergeCell ref="U82:V82"/>
    <mergeCell ref="C84:P84"/>
    <mergeCell ref="Q84:S84"/>
    <mergeCell ref="U84:V84"/>
    <mergeCell ref="C86:P86"/>
    <mergeCell ref="Q86:S86"/>
    <mergeCell ref="U86:V86"/>
    <mergeCell ref="C76:P76"/>
    <mergeCell ref="C77:S77"/>
    <mergeCell ref="C78:S78"/>
    <mergeCell ref="C79:P79"/>
    <mergeCell ref="C80:P80"/>
    <mergeCell ref="C81:P81"/>
    <mergeCell ref="Q81:S81"/>
    <mergeCell ref="C73:P73"/>
    <mergeCell ref="Q73:S73"/>
    <mergeCell ref="U73:V73"/>
    <mergeCell ref="C74:P74"/>
    <mergeCell ref="C75:P75"/>
    <mergeCell ref="U75:V75"/>
    <mergeCell ref="C71:P71"/>
    <mergeCell ref="Q71:S71"/>
    <mergeCell ref="U71:V71"/>
    <mergeCell ref="C72:P72"/>
    <mergeCell ref="Q72:S72"/>
    <mergeCell ref="U72:V72"/>
    <mergeCell ref="C67:P67"/>
    <mergeCell ref="Q67:S67"/>
    <mergeCell ref="U67:V67"/>
    <mergeCell ref="C68:P68"/>
    <mergeCell ref="C69:P69"/>
    <mergeCell ref="C70:P70"/>
    <mergeCell ref="C65:P65"/>
    <mergeCell ref="Q65:S65"/>
    <mergeCell ref="U65:V65"/>
    <mergeCell ref="C66:P66"/>
    <mergeCell ref="Q66:S66"/>
    <mergeCell ref="U66:V66"/>
    <mergeCell ref="C63:P63"/>
    <mergeCell ref="Q63:S63"/>
    <mergeCell ref="U63:V63"/>
    <mergeCell ref="C64:P64"/>
    <mergeCell ref="Q64:S64"/>
    <mergeCell ref="U64:V64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U55:V55"/>
    <mergeCell ref="C56:P56"/>
    <mergeCell ref="C57:P57"/>
    <mergeCell ref="C58:P58"/>
    <mergeCell ref="Q58:S58"/>
    <mergeCell ref="U58:V58"/>
    <mergeCell ref="C50:P50"/>
    <mergeCell ref="C51:P51"/>
    <mergeCell ref="C52:P52"/>
    <mergeCell ref="C53:P53"/>
    <mergeCell ref="C54:P54"/>
    <mergeCell ref="C55:P55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5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Чапаева 11</vt:lpstr>
      <vt:lpstr>'Чапаева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2019-03-29T19:29:15Z</dcterms:created>
  <dcterms:modified xsi:type="dcterms:W3CDTF">2019-03-29T19:29:15Z</dcterms:modified>
</cp:coreProperties>
</file>